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25" yWindow="1185" windowWidth="24105" windowHeight="11745" tabRatio="601" activeTab="6"/>
  </bookViews>
  <sheets>
    <sheet name="Green Star" sheetId="17" r:id="rId1"/>
    <sheet name="Changelog" sheetId="18" r:id="rId2"/>
    <sheet name="Disclaimer" sheetId="19" r:id="rId3"/>
    <sheet name="Instructions" sheetId="21" r:id="rId4"/>
    <sheet name="Building Input Sheet" sheetId="16" r:id="rId5"/>
    <sheet name="Design Review Scorecard" sheetId="24" r:id="rId6"/>
    <sheet name="As Built Scorecard" sheetId="23" r:id="rId7"/>
  </sheets>
  <externalReferences>
    <externalReference r:id="rId8"/>
    <externalReference r:id="rId9"/>
    <externalReference r:id="rId10"/>
    <externalReference r:id="rId11"/>
  </externalReferences>
  <definedNames>
    <definedName name="Are_Urinals_installed?" localSheetId="5">#REF!</definedName>
    <definedName name="Are_Urinals_installed?">#REF!</definedName>
    <definedName name="ene1_fields" localSheetId="5">'[1]Building Input'!$C$7:$C$11,'[1]Building Input'!$C$14:$C$15,'[1]Building Input'!$C$17,'[1]Building Input'!$C$19:$C$28,'[1]Building Input'!$C$30:$C$34,'[1]Building Input'!$C$45,'[1]Building Input'!$C$47,'[1]Building Input'!#REF!</definedName>
    <definedName name="ene1_fields">'[1]Building Input'!$C$7:$C$11,'[1]Building Input'!$C$14:$C$15,'[1]Building Input'!$C$17,'[1]Building Input'!$C$19:$C$28,'[1]Building Input'!$C$30:$C$34,'[1]Building Input'!$C$45,'[1]Building Input'!$C$47,'[1]Building Input'!#REF!</definedName>
    <definedName name="Ene1_headingsEC">'[1]Ecology Calculator'!$B$5,'[1]Ecology Calculator'!$B$7,'[1]Ecology Calculator'!$B$9:$F$10,'[1]Ecology Calculator'!$B$11:$B$31,'[1]Ecology Calculator'!$D$28:$F$31</definedName>
    <definedName name="Enecon_fields" localSheetId="5">'[1]Building Input'!$C$7:$C$11,'[1]Building Input'!$C$14:$C$15,'[1]Building Input'!$C$17,'[1]Building Input'!$C$19:$C$28,'[1]Building Input'!$C$30:$C$34,'[1]Building Input'!$C$45,'[1]Building Input'!$C$47,'[1]Building Input'!#REF!</definedName>
    <definedName name="Enecon_fields">'[1]Building Input'!$C$7:$C$11,'[1]Building Input'!$C$14:$C$15,'[1]Building Input'!$C$17,'[1]Building Input'!$C$19:$C$28,'[1]Building Input'!$C$30:$C$34,'[1]Building Input'!$C$45,'[1]Building Input'!$C$47,'[1]Building Input'!#REF!</definedName>
    <definedName name="Enecon_headingsEC">'[1]Ecology Calculator'!$B$5,'[1]Ecology Calculator'!$B$7,'[1]Ecology Calculator'!$B$9:$F$10,'[1]Ecology Calculator'!$B$11:$B$31,'[1]Ecology Calculator'!$D$28:$F$31</definedName>
    <definedName name="Fields" localSheetId="5">'[2]Building Input'!$C$9:$C$13,'[2]Building Input'!#REF!,'[2]Building Input'!#REF!,'[2]Building Input'!#REF!,'[2]Building Input'!$C$17:$C$17,'[2]Building Input'!#REF!,'[2]Building Input'!#REF!,'[2]Building Input'!#REF!</definedName>
    <definedName name="Fields">'[2]Building Input'!$C$9:$C$13,'[2]Building Input'!#REF!,'[2]Building Input'!#REF!,'[2]Building Input'!#REF!,'[2]Building Input'!$C$17:$C$17,'[2]Building Input'!#REF!,'[2]Building Input'!#REF!,'[2]Building Input'!#REF!</definedName>
    <definedName name="fields2">'[3]Building Input'!$C$7:$C$11,'[3]Building Input'!$C$14:$C$15,'[3]Building Input'!$C$17,'[3]Building Input'!$C$19:$C$28,'[3]Building Input'!$C$35:$C$37,'[3]Building Input'!$C$39,'[3]Building Input'!$C$41,'[3]Building Input'!$C$43:$C$44</definedName>
    <definedName name="Fields3">'[4]Building Input'!$C$7:$C$11,'[4]Building Input'!$C$14:$C$15,'[4]Building Input'!$C$17,'[4]Building Input'!$C$19:$C$28,'[4]Building Input'!$C$35:$C$37,'[4]Building Input'!$C$39,'[4]Building Input'!$C$41,'[4]Building Input'!$C$43:$C$44</definedName>
    <definedName name="Headings" localSheetId="5">#REF!,#REF!,#REF!,#REF!,#REF!</definedName>
    <definedName name="Headings">#REF!,#REF!,#REF!,#REF!,#REF!</definedName>
    <definedName name="Headings2">'[4]Transport Calculator'!$B$5:$B$11,'[4]Transport Calculator'!$C$5:$D$7,'[4]Transport Calculator'!$B$14:$B$20,'[4]Transport Calculator'!$C$14:$D$16,'[4]Transport Calculator'!$C$22:$D$22</definedName>
    <definedName name="HeadingsEC" localSheetId="5">#REF!,#REF!,#REF!,#REF!,#REF!</definedName>
    <definedName name="HeadingsEC">#REF!,#REF!,#REF!,#REF!,#REF!</definedName>
    <definedName name="Headingsec2">'[4]Ecology Calculator'!$B$5,'[4]Ecology Calculator'!$B$7,'[4]Ecology Calculator'!$B$9:$F$10,'[4]Ecology Calculator'!$B$11:$B$31,'[4]Ecology Calculator'!$D$28:$F$31</definedName>
    <definedName name="Labels" localSheetId="5">#REF!,#REF!</definedName>
    <definedName name="Labels">#REF!,#REF!</definedName>
    <definedName name="method" localSheetId="6">#REF!</definedName>
    <definedName name="method" localSheetId="5">#REF!</definedName>
    <definedName name="method">#REF!</definedName>
    <definedName name="_xlnm.Print_Area" localSheetId="6">'As Built Scorecard'!$B$25:$F$43</definedName>
    <definedName name="_xlnm.Print_Area" localSheetId="4">'Building Input Sheet'!$A$1:$C$43</definedName>
    <definedName name="_xlnm.Print_Area" localSheetId="1">Changelog!$A$2:$C$7</definedName>
    <definedName name="_xlnm.Print_Area" localSheetId="5">'Design Review Scorecard'!$B$25:$F$43</definedName>
    <definedName name="_xlnm.Print_Area" localSheetId="2">Disclaimer!$A$1:$B$26</definedName>
    <definedName name="_xlnm.Print_Area" localSheetId="0">'Green Star'!$A$1:$G$21</definedName>
    <definedName name="_xlnm.Print_Area" localSheetId="3">Instructions!$A$1:$F$24</definedName>
    <definedName name="WhiteSpace" localSheetId="6">#REF!,#REF!</definedName>
    <definedName name="WhiteSpace" localSheetId="5">#REF!,#REF!</definedName>
    <definedName name="WhiteSpace">#REF!,#REF!</definedName>
    <definedName name="yes" localSheetId="6">#REF!</definedName>
    <definedName name="yes" localSheetId="5">#REF!</definedName>
    <definedName name="yes">#REF!</definedName>
  </definedNames>
  <calcPr calcId="145621"/>
</workbook>
</file>

<file path=xl/calcChain.xml><?xml version="1.0" encoding="utf-8"?>
<calcChain xmlns="http://schemas.openxmlformats.org/spreadsheetml/2006/main">
  <c r="C2" i="23" l="1"/>
  <c r="C2" i="24"/>
  <c r="F120" i="24" l="1"/>
  <c r="G117" i="24"/>
  <c r="H117" i="24" s="1"/>
  <c r="F117" i="24"/>
  <c r="J116" i="24"/>
  <c r="I116" i="24"/>
  <c r="J115" i="24"/>
  <c r="I115" i="24"/>
  <c r="J114" i="24"/>
  <c r="I114" i="24"/>
  <c r="J113" i="24"/>
  <c r="I113" i="24"/>
  <c r="J112" i="24"/>
  <c r="J117" i="24" s="1"/>
  <c r="I112" i="24"/>
  <c r="I117" i="24" s="1"/>
  <c r="G109" i="24"/>
  <c r="F109" i="24"/>
  <c r="J108" i="24"/>
  <c r="I108" i="24"/>
  <c r="J107" i="24"/>
  <c r="I107" i="24"/>
  <c r="J106" i="24"/>
  <c r="J109" i="24" s="1"/>
  <c r="I106" i="24"/>
  <c r="H106" i="24"/>
  <c r="J105" i="24"/>
  <c r="I105" i="24"/>
  <c r="J104" i="24"/>
  <c r="I104" i="24"/>
  <c r="J103" i="24"/>
  <c r="I103" i="24"/>
  <c r="I109" i="24" s="1"/>
  <c r="G100" i="24"/>
  <c r="F100" i="24"/>
  <c r="J99" i="24"/>
  <c r="I99" i="24"/>
  <c r="J98" i="24"/>
  <c r="I98" i="24"/>
  <c r="H98" i="24"/>
  <c r="J97" i="24"/>
  <c r="I97" i="24"/>
  <c r="H97" i="24"/>
  <c r="J96" i="24"/>
  <c r="I96" i="24"/>
  <c r="J95" i="24"/>
  <c r="I95" i="24"/>
  <c r="H95" i="24"/>
  <c r="J94" i="24"/>
  <c r="J100" i="24" s="1"/>
  <c r="I94" i="24"/>
  <c r="I100" i="24" s="1"/>
  <c r="G91" i="24"/>
  <c r="F91" i="24"/>
  <c r="J90" i="24"/>
  <c r="I90" i="24"/>
  <c r="J89" i="24"/>
  <c r="I89" i="24"/>
  <c r="J88" i="24"/>
  <c r="I88" i="24"/>
  <c r="J87" i="24"/>
  <c r="I87" i="24"/>
  <c r="J86" i="24"/>
  <c r="I86" i="24"/>
  <c r="J85" i="24"/>
  <c r="I85" i="24"/>
  <c r="F85" i="24"/>
  <c r="J84" i="24"/>
  <c r="I84" i="24"/>
  <c r="F84" i="24"/>
  <c r="J83" i="24"/>
  <c r="I83" i="24"/>
  <c r="H83" i="24"/>
  <c r="F83" i="24"/>
  <c r="J82" i="24"/>
  <c r="J91" i="24" s="1"/>
  <c r="I82" i="24"/>
  <c r="F82" i="24"/>
  <c r="J81" i="24"/>
  <c r="I81" i="24"/>
  <c r="F81" i="24"/>
  <c r="G78" i="24"/>
  <c r="J77" i="24"/>
  <c r="I77" i="24"/>
  <c r="F77" i="24"/>
  <c r="J76" i="24"/>
  <c r="I76" i="24"/>
  <c r="F76" i="24"/>
  <c r="J75" i="24"/>
  <c r="I75" i="24"/>
  <c r="F75" i="24"/>
  <c r="J74" i="24"/>
  <c r="I74" i="24"/>
  <c r="F74" i="24"/>
  <c r="J73" i="24"/>
  <c r="I73" i="24"/>
  <c r="F73" i="24"/>
  <c r="J72" i="24"/>
  <c r="J78" i="24" s="1"/>
  <c r="I72" i="24"/>
  <c r="I78" i="24" s="1"/>
  <c r="F72" i="24"/>
  <c r="F78" i="24" s="1"/>
  <c r="G69" i="24"/>
  <c r="J68" i="24"/>
  <c r="I68" i="24"/>
  <c r="F68" i="24"/>
  <c r="J67" i="24"/>
  <c r="I67" i="24"/>
  <c r="F67" i="24"/>
  <c r="J66" i="24"/>
  <c r="I66" i="24"/>
  <c r="F66" i="24"/>
  <c r="J65" i="24"/>
  <c r="I65" i="24"/>
  <c r="F65" i="24"/>
  <c r="J64" i="24"/>
  <c r="J69" i="24" s="1"/>
  <c r="I64" i="24"/>
  <c r="F64" i="24"/>
  <c r="J63" i="24"/>
  <c r="I63" i="24"/>
  <c r="I69" i="24" s="1"/>
  <c r="F63" i="24"/>
  <c r="F69" i="24" s="1"/>
  <c r="G60" i="24"/>
  <c r="J59" i="24"/>
  <c r="I59" i="24"/>
  <c r="F59" i="24"/>
  <c r="J58" i="24"/>
  <c r="I58" i="24"/>
  <c r="F58" i="24"/>
  <c r="J57" i="24"/>
  <c r="I57" i="24"/>
  <c r="H57" i="24"/>
  <c r="F57" i="24"/>
  <c r="J56" i="24"/>
  <c r="I56" i="24"/>
  <c r="H56" i="24"/>
  <c r="F56" i="24"/>
  <c r="J55" i="24"/>
  <c r="I55" i="24"/>
  <c r="H55" i="24"/>
  <c r="F55" i="24"/>
  <c r="J54" i="24"/>
  <c r="I54" i="24"/>
  <c r="H54" i="24"/>
  <c r="F54" i="24"/>
  <c r="J53" i="24"/>
  <c r="I53" i="24"/>
  <c r="H53" i="24"/>
  <c r="F53" i="24"/>
  <c r="J52" i="24"/>
  <c r="I52" i="24"/>
  <c r="J51" i="24"/>
  <c r="I51" i="24"/>
  <c r="H51" i="24"/>
  <c r="F51" i="24"/>
  <c r="J50" i="24"/>
  <c r="I50" i="24"/>
  <c r="J49" i="24"/>
  <c r="I49" i="24"/>
  <c r="H49" i="24"/>
  <c r="F49" i="24"/>
  <c r="J48" i="24"/>
  <c r="I48" i="24"/>
  <c r="J47" i="24"/>
  <c r="I47" i="24"/>
  <c r="H47" i="24"/>
  <c r="F47" i="24"/>
  <c r="F60" i="24" s="1"/>
  <c r="J46" i="24"/>
  <c r="J60" i="24" s="1"/>
  <c r="I46" i="24"/>
  <c r="I60" i="24" s="1"/>
  <c r="G43" i="24"/>
  <c r="F43" i="24"/>
  <c r="J42" i="24"/>
  <c r="I42" i="24"/>
  <c r="J41" i="24"/>
  <c r="I41" i="24"/>
  <c r="J40" i="24"/>
  <c r="I40" i="24"/>
  <c r="J39" i="24"/>
  <c r="I39" i="24"/>
  <c r="J38" i="24"/>
  <c r="I38" i="24"/>
  <c r="H38" i="24"/>
  <c r="J37" i="24"/>
  <c r="I37" i="24"/>
  <c r="H37" i="24"/>
  <c r="J36" i="24"/>
  <c r="I36" i="24"/>
  <c r="J35" i="24"/>
  <c r="I35" i="24"/>
  <c r="H35" i="24"/>
  <c r="J34" i="24"/>
  <c r="I34" i="24"/>
  <c r="H34" i="24"/>
  <c r="J33" i="24"/>
  <c r="I33" i="24"/>
  <c r="H33" i="24"/>
  <c r="J32" i="24"/>
  <c r="I32" i="24"/>
  <c r="J31" i="24"/>
  <c r="I31" i="24"/>
  <c r="J30" i="24"/>
  <c r="I30" i="24"/>
  <c r="J29" i="24"/>
  <c r="I29" i="24"/>
  <c r="J28" i="24"/>
  <c r="I28" i="24"/>
  <c r="J27" i="24"/>
  <c r="I27" i="24"/>
  <c r="J26" i="24"/>
  <c r="J43" i="24" s="1"/>
  <c r="I26" i="24"/>
  <c r="I43" i="24" s="1"/>
  <c r="G23" i="24"/>
  <c r="F23" i="24"/>
  <c r="J22" i="24"/>
  <c r="I22" i="24"/>
  <c r="J21" i="24"/>
  <c r="I21" i="24"/>
  <c r="H21" i="24"/>
  <c r="J20" i="24"/>
  <c r="I20" i="24"/>
  <c r="J19" i="24"/>
  <c r="I19" i="24"/>
  <c r="H19" i="24"/>
  <c r="J18" i="24"/>
  <c r="I18" i="24"/>
  <c r="J17" i="24"/>
  <c r="I17" i="24"/>
  <c r="J16" i="24"/>
  <c r="I16" i="24"/>
  <c r="J15" i="24"/>
  <c r="I15" i="24"/>
  <c r="J14" i="24"/>
  <c r="I14" i="24"/>
  <c r="J13" i="24"/>
  <c r="I13" i="24"/>
  <c r="J12" i="24"/>
  <c r="I12" i="24"/>
  <c r="H12" i="24"/>
  <c r="J11" i="24"/>
  <c r="I11" i="24"/>
  <c r="H11" i="24"/>
  <c r="J10" i="24"/>
  <c r="I10" i="24"/>
  <c r="H10" i="24"/>
  <c r="J9" i="24"/>
  <c r="I9" i="24"/>
  <c r="H9" i="24"/>
  <c r="J8" i="24"/>
  <c r="J23" i="24" s="1"/>
  <c r="J120" i="24" s="1"/>
  <c r="J3" i="24" s="1"/>
  <c r="I8" i="24"/>
  <c r="I23" i="24" s="1"/>
  <c r="J7" i="24"/>
  <c r="I7" i="24"/>
  <c r="F3" i="24"/>
  <c r="C21" i="16"/>
  <c r="G23" i="23"/>
  <c r="G120" i="24" l="1"/>
  <c r="G3" i="24" s="1"/>
  <c r="C3" i="24" s="1"/>
  <c r="I91" i="24"/>
  <c r="I120" i="24" s="1"/>
  <c r="I3" i="24" s="1"/>
  <c r="F120" i="23" l="1"/>
  <c r="G117" i="23"/>
  <c r="H117" i="23" s="1"/>
  <c r="F117" i="23"/>
  <c r="J116" i="23"/>
  <c r="I116" i="23"/>
  <c r="J115" i="23"/>
  <c r="I115" i="23"/>
  <c r="J114" i="23"/>
  <c r="I114" i="23"/>
  <c r="J113" i="23"/>
  <c r="I113" i="23"/>
  <c r="J112" i="23"/>
  <c r="J117" i="23" s="1"/>
  <c r="I112" i="23"/>
  <c r="G109" i="23"/>
  <c r="F109" i="23"/>
  <c r="J108" i="23"/>
  <c r="I108" i="23"/>
  <c r="J107" i="23"/>
  <c r="I107" i="23"/>
  <c r="J106" i="23"/>
  <c r="I106" i="23"/>
  <c r="H106" i="23"/>
  <c r="J105" i="23"/>
  <c r="I105" i="23"/>
  <c r="J104" i="23"/>
  <c r="I104" i="23"/>
  <c r="J103" i="23"/>
  <c r="J109" i="23" s="1"/>
  <c r="I103" i="23"/>
  <c r="I109" i="23" s="1"/>
  <c r="G100" i="23"/>
  <c r="F100" i="23"/>
  <c r="J99" i="23"/>
  <c r="I99" i="23"/>
  <c r="J98" i="23"/>
  <c r="I98" i="23"/>
  <c r="H98" i="23"/>
  <c r="J97" i="23"/>
  <c r="I97" i="23"/>
  <c r="H97" i="23"/>
  <c r="J96" i="23"/>
  <c r="I96" i="23"/>
  <c r="J95" i="23"/>
  <c r="I95" i="23"/>
  <c r="H95" i="23"/>
  <c r="J94" i="23"/>
  <c r="I94" i="23"/>
  <c r="G91" i="23"/>
  <c r="F91" i="23"/>
  <c r="J90" i="23"/>
  <c r="I90" i="23"/>
  <c r="J89" i="23"/>
  <c r="I89" i="23"/>
  <c r="J88" i="23"/>
  <c r="I88" i="23"/>
  <c r="J87" i="23"/>
  <c r="I87" i="23"/>
  <c r="J86" i="23"/>
  <c r="I86" i="23"/>
  <c r="J85" i="23"/>
  <c r="I85" i="23"/>
  <c r="F85" i="23"/>
  <c r="J84" i="23"/>
  <c r="I84" i="23"/>
  <c r="F84" i="23"/>
  <c r="J83" i="23"/>
  <c r="I83" i="23"/>
  <c r="H83" i="23"/>
  <c r="F83" i="23"/>
  <c r="J82" i="23"/>
  <c r="I82" i="23"/>
  <c r="F82" i="23"/>
  <c r="J81" i="23"/>
  <c r="I81" i="23"/>
  <c r="F81" i="23"/>
  <c r="G78" i="23"/>
  <c r="J77" i="23"/>
  <c r="I77" i="23"/>
  <c r="F77" i="23"/>
  <c r="J76" i="23"/>
  <c r="I76" i="23"/>
  <c r="F76" i="23"/>
  <c r="J75" i="23"/>
  <c r="I75" i="23"/>
  <c r="F75" i="23"/>
  <c r="J74" i="23"/>
  <c r="I74" i="23"/>
  <c r="F74" i="23"/>
  <c r="J73" i="23"/>
  <c r="I73" i="23"/>
  <c r="F73" i="23"/>
  <c r="J72" i="23"/>
  <c r="J78" i="23" s="1"/>
  <c r="I72" i="23"/>
  <c r="I78" i="23" s="1"/>
  <c r="F72" i="23"/>
  <c r="F78" i="23" s="1"/>
  <c r="G69" i="23"/>
  <c r="J68" i="23"/>
  <c r="I68" i="23"/>
  <c r="F68" i="23"/>
  <c r="J67" i="23"/>
  <c r="I67" i="23"/>
  <c r="F67" i="23"/>
  <c r="J66" i="23"/>
  <c r="I66" i="23"/>
  <c r="F66" i="23"/>
  <c r="J65" i="23"/>
  <c r="I65" i="23"/>
  <c r="F65" i="23"/>
  <c r="J64" i="23"/>
  <c r="I64" i="23"/>
  <c r="F64" i="23"/>
  <c r="J63" i="23"/>
  <c r="J69" i="23" s="1"/>
  <c r="I63" i="23"/>
  <c r="I69" i="23" s="1"/>
  <c r="F63" i="23"/>
  <c r="G60" i="23"/>
  <c r="J59" i="23"/>
  <c r="I59" i="23"/>
  <c r="F59" i="23"/>
  <c r="J58" i="23"/>
  <c r="I58" i="23"/>
  <c r="F58" i="23"/>
  <c r="J57" i="23"/>
  <c r="I57" i="23"/>
  <c r="H57" i="23"/>
  <c r="F57" i="23"/>
  <c r="J56" i="23"/>
  <c r="I56" i="23"/>
  <c r="H56" i="23"/>
  <c r="F56" i="23"/>
  <c r="J55" i="23"/>
  <c r="I55" i="23"/>
  <c r="H55" i="23"/>
  <c r="F55" i="23"/>
  <c r="J54" i="23"/>
  <c r="I54" i="23"/>
  <c r="H54" i="23"/>
  <c r="F54" i="23"/>
  <c r="J53" i="23"/>
  <c r="I53" i="23"/>
  <c r="H53" i="23"/>
  <c r="F53" i="23"/>
  <c r="J52" i="23"/>
  <c r="I52" i="23"/>
  <c r="J51" i="23"/>
  <c r="I51" i="23"/>
  <c r="H51" i="23"/>
  <c r="F51" i="23"/>
  <c r="J50" i="23"/>
  <c r="I50" i="23"/>
  <c r="J49" i="23"/>
  <c r="I49" i="23"/>
  <c r="H49" i="23"/>
  <c r="F49" i="23"/>
  <c r="J48" i="23"/>
  <c r="I48" i="23"/>
  <c r="J47" i="23"/>
  <c r="I47" i="23"/>
  <c r="H47" i="23"/>
  <c r="F47" i="23"/>
  <c r="F60" i="23" s="1"/>
  <c r="J46" i="23"/>
  <c r="J60" i="23" s="1"/>
  <c r="I46" i="23"/>
  <c r="I60" i="23" s="1"/>
  <c r="G43" i="23"/>
  <c r="G120" i="23" s="1"/>
  <c r="G3" i="23" s="1"/>
  <c r="C3" i="23" s="1"/>
  <c r="F43" i="23"/>
  <c r="J42" i="23"/>
  <c r="I42" i="23"/>
  <c r="J41" i="23"/>
  <c r="I41" i="23"/>
  <c r="J40" i="23"/>
  <c r="I40" i="23"/>
  <c r="J39" i="23"/>
  <c r="I39" i="23"/>
  <c r="J38" i="23"/>
  <c r="I38" i="23"/>
  <c r="H38" i="23"/>
  <c r="J37" i="23"/>
  <c r="I37" i="23"/>
  <c r="H37" i="23"/>
  <c r="J36" i="23"/>
  <c r="I36" i="23"/>
  <c r="J35" i="23"/>
  <c r="I35" i="23"/>
  <c r="H35" i="23"/>
  <c r="J34" i="23"/>
  <c r="I34" i="23"/>
  <c r="H34" i="23"/>
  <c r="J33" i="23"/>
  <c r="I33" i="23"/>
  <c r="H33" i="23"/>
  <c r="J32" i="23"/>
  <c r="I32" i="23"/>
  <c r="J31" i="23"/>
  <c r="I31" i="23"/>
  <c r="J30" i="23"/>
  <c r="I30" i="23"/>
  <c r="J29" i="23"/>
  <c r="I29" i="23"/>
  <c r="J28" i="23"/>
  <c r="I28" i="23"/>
  <c r="J27" i="23"/>
  <c r="I27" i="23"/>
  <c r="J26" i="23"/>
  <c r="I26" i="23"/>
  <c r="F23" i="23"/>
  <c r="J22" i="23"/>
  <c r="I22" i="23"/>
  <c r="J21" i="23"/>
  <c r="I21" i="23"/>
  <c r="H21" i="23"/>
  <c r="J20" i="23"/>
  <c r="I20" i="23"/>
  <c r="J19" i="23"/>
  <c r="I19" i="23"/>
  <c r="H19" i="23"/>
  <c r="J18" i="23"/>
  <c r="I18" i="23"/>
  <c r="J17" i="23"/>
  <c r="I17" i="23"/>
  <c r="J16" i="23"/>
  <c r="I16" i="23"/>
  <c r="J15" i="23"/>
  <c r="I15" i="23"/>
  <c r="J14" i="23"/>
  <c r="I14" i="23"/>
  <c r="J13" i="23"/>
  <c r="I13" i="23"/>
  <c r="J12" i="23"/>
  <c r="I12" i="23"/>
  <c r="H12" i="23"/>
  <c r="J11" i="23"/>
  <c r="I11" i="23"/>
  <c r="H11" i="23"/>
  <c r="J10" i="23"/>
  <c r="I10" i="23"/>
  <c r="H10" i="23"/>
  <c r="J9" i="23"/>
  <c r="I9" i="23"/>
  <c r="H9" i="23"/>
  <c r="J8" i="23"/>
  <c r="I8" i="23"/>
  <c r="J7" i="23"/>
  <c r="I7" i="23"/>
  <c r="F3" i="23"/>
  <c r="I91" i="23" l="1"/>
  <c r="J91" i="23"/>
  <c r="I43" i="23"/>
  <c r="J43" i="23"/>
  <c r="I117" i="23"/>
  <c r="J100" i="23"/>
  <c r="I100" i="23"/>
  <c r="F69" i="23"/>
  <c r="J23" i="23"/>
  <c r="I23" i="23"/>
  <c r="J120" i="23" l="1"/>
  <c r="J3" i="23" s="1"/>
  <c r="I120" i="23"/>
  <c r="I3" i="23" s="1"/>
</calcChain>
</file>

<file path=xl/comments1.xml><?xml version="1.0" encoding="utf-8"?>
<comments xmlns="http://schemas.openxmlformats.org/spreadsheetml/2006/main">
  <authors>
    <author>Karl Desai</author>
  </authors>
  <commentList>
    <comment ref="F45" authorId="0">
      <text>
        <r>
          <rPr>
            <sz val="11"/>
            <color indexed="81"/>
            <rFont val="Arial"/>
            <family val="2"/>
            <scheme val="major"/>
          </rPr>
          <t>There is a maximum of 22 points available in the Energy category.</t>
        </r>
      </text>
    </comment>
    <comment ref="F60" authorId="0">
      <text>
        <r>
          <rPr>
            <sz val="11"/>
            <color indexed="81"/>
            <rFont val="Arial"/>
            <family val="2"/>
            <scheme val="major"/>
          </rPr>
          <t>This is the maximum number of points available for the project dependent on the credit pathways selected.</t>
        </r>
      </text>
    </comment>
    <comment ref="F62" authorId="0">
      <text>
        <r>
          <rPr>
            <sz val="11"/>
            <color indexed="81"/>
            <rFont val="Arial"/>
            <family val="2"/>
            <scheme val="major"/>
          </rPr>
          <t>There is a maximum of 10 points available in the Transport category.</t>
        </r>
      </text>
    </comment>
    <comment ref="F69" authorId="0">
      <text>
        <r>
          <rPr>
            <sz val="11"/>
            <color indexed="81"/>
            <rFont val="Arial"/>
            <family val="2"/>
            <scheme val="major"/>
          </rPr>
          <t>This is the maximum number of points available for the project dependent on the credit pathway selected.</t>
        </r>
        <r>
          <rPr>
            <sz val="8"/>
            <color indexed="81"/>
            <rFont val="Tahoma"/>
            <family val="2"/>
          </rPr>
          <t xml:space="preserve">
</t>
        </r>
      </text>
    </comment>
    <comment ref="F71" authorId="0">
      <text>
        <r>
          <rPr>
            <sz val="11"/>
            <color indexed="81"/>
            <rFont val="Arial"/>
            <family val="2"/>
            <scheme val="major"/>
          </rPr>
          <t>There is a maximum of 12 points available in the Water category.</t>
        </r>
      </text>
    </comment>
    <comment ref="F78" authorId="0">
      <text>
        <r>
          <rPr>
            <sz val="11"/>
            <color indexed="81"/>
            <rFont val="Arial"/>
            <family val="2"/>
            <scheme val="major"/>
          </rPr>
          <t>This is the maximum number of points available for the project dependent on the credit pathway selected.</t>
        </r>
        <r>
          <rPr>
            <sz val="8"/>
            <color indexed="81"/>
            <rFont val="Tahoma"/>
            <family val="2"/>
          </rPr>
          <t xml:space="preserve">
</t>
        </r>
      </text>
    </comment>
    <comment ref="F80" authorId="0">
      <text>
        <r>
          <rPr>
            <sz val="11"/>
            <color indexed="81"/>
            <rFont val="Arial"/>
            <family val="2"/>
            <scheme val="major"/>
          </rPr>
          <t xml:space="preserve">There is a maximum of 14 points available in the Materials category.
</t>
        </r>
      </text>
    </comment>
    <comment ref="F91" authorId="0">
      <text>
        <r>
          <rPr>
            <sz val="11"/>
            <color indexed="81"/>
            <rFont val="Arial"/>
            <family val="2"/>
            <scheme val="major"/>
          </rPr>
          <t>If the 'LCA Model' pathway is selected, 14 points are available.
If the 'Material Use' pathway is selected, 12 points are available.</t>
        </r>
      </text>
    </comment>
    <comment ref="G117" authorId="0">
      <text>
        <r>
          <rPr>
            <sz val="11"/>
            <color indexed="81"/>
            <rFont val="Arial"/>
            <family val="2"/>
            <scheme val="major"/>
          </rPr>
          <t>A maximum of 10 points can be targeted in the Innovation category.</t>
        </r>
      </text>
    </comment>
  </commentList>
</comments>
</file>

<file path=xl/sharedStrings.xml><?xml version="1.0" encoding="utf-8"?>
<sst xmlns="http://schemas.openxmlformats.org/spreadsheetml/2006/main" count="595" uniqueCount="284">
  <si>
    <t>Management</t>
  </si>
  <si>
    <t>Indoor Environment Quality</t>
  </si>
  <si>
    <t>Energy</t>
  </si>
  <si>
    <t>Transport</t>
  </si>
  <si>
    <t>Water</t>
  </si>
  <si>
    <t>Materials</t>
  </si>
  <si>
    <t>Emissions</t>
  </si>
  <si>
    <t>Quality of Indoor Air</t>
  </si>
  <si>
    <t>Lighting Comfort</t>
  </si>
  <si>
    <t>Acoustic Comfort</t>
  </si>
  <si>
    <t>Thermal Comfort</t>
  </si>
  <si>
    <t>Potable Water</t>
  </si>
  <si>
    <t>Land Use &amp; Ecology</t>
  </si>
  <si>
    <t>Ecological Value</t>
  </si>
  <si>
    <t>Stormwater</t>
  </si>
  <si>
    <t>Light Pollution</t>
  </si>
  <si>
    <t>CATEGORY / CREDIT</t>
  </si>
  <si>
    <t>CREDIT CRITERIA</t>
  </si>
  <si>
    <t>POINTS TARGETED</t>
  </si>
  <si>
    <t>Innovation</t>
  </si>
  <si>
    <t>Green Star Accredited Professional</t>
  </si>
  <si>
    <t>Commissioning and Tuning</t>
  </si>
  <si>
    <t>Reduced Exposure to Pollutants</t>
  </si>
  <si>
    <t>Visual Comfort</t>
  </si>
  <si>
    <t>Accredited Professional</t>
  </si>
  <si>
    <t>Services and Maintainability Review</t>
  </si>
  <si>
    <t>Building Commissioning</t>
  </si>
  <si>
    <t>Building Systems Tuning</t>
  </si>
  <si>
    <t>Independent Commissioning Agent</t>
  </si>
  <si>
    <t>Building Operations and Maintenance Information</t>
  </si>
  <si>
    <t>Building User Information</t>
  </si>
  <si>
    <t>Environmental Management Plan</t>
  </si>
  <si>
    <t>Implementation of a Climate Adaptation Plan</t>
  </si>
  <si>
    <t>Ventilation System Attributes</t>
  </si>
  <si>
    <t>General Illuminance and Glare Reduction</t>
  </si>
  <si>
    <t>Glare Reduction</t>
  </si>
  <si>
    <t>Daylight</t>
  </si>
  <si>
    <t>Views</t>
  </si>
  <si>
    <t>Conditional Requirement</t>
  </si>
  <si>
    <t>Deemed to Satisfy Pathway</t>
  </si>
  <si>
    <t>Reference Building Pathway</t>
  </si>
  <si>
    <t>Access by Public Transport</t>
  </si>
  <si>
    <t>Reduced Car Parking Provision</t>
  </si>
  <si>
    <t>Low Emission Vehicle Infrastructure</t>
  </si>
  <si>
    <t>Active Transport Facilities</t>
  </si>
  <si>
    <t>Walkable Neighbourhood</t>
  </si>
  <si>
    <t>Comparative Life Cycle Assessment</t>
  </si>
  <si>
    <t>Additional Life Cycle Impact Reporting</t>
  </si>
  <si>
    <t>Minimum Lighting Comfort</t>
  </si>
  <si>
    <t>NatHERS Pathway</t>
  </si>
  <si>
    <t>Sustainable Sites</t>
  </si>
  <si>
    <t>Endangered, Threatened or Vulnerable Species</t>
  </si>
  <si>
    <t>Heat Island Effect Reduction</t>
  </si>
  <si>
    <t>Microbial Control</t>
  </si>
  <si>
    <t>Refrigerant Impacts</t>
  </si>
  <si>
    <t>Provision of Outside Air</t>
  </si>
  <si>
    <t>Internal Noise Levels</t>
  </si>
  <si>
    <t>Best Practice Site Remediation</t>
  </si>
  <si>
    <t>Advanced Thermal Comfort</t>
  </si>
  <si>
    <t>Reverberation</t>
  </si>
  <si>
    <t>Enclosed Spaces</t>
  </si>
  <si>
    <t>Monitoring Strategy</t>
  </si>
  <si>
    <t>Prescriptive: Building Envelope</t>
  </si>
  <si>
    <t>Prescriptive: Glazing</t>
  </si>
  <si>
    <t>Prescriptive: Lighting</t>
  </si>
  <si>
    <t>Prescriptive: HVAC</t>
  </si>
  <si>
    <t>Prescriptive: Building Sealing</t>
  </si>
  <si>
    <t>Environmental Modelled Targets</t>
  </si>
  <si>
    <t>Modelled Pathway</t>
  </si>
  <si>
    <t>Potable Water - Modelled Pathway</t>
  </si>
  <si>
    <t>Adaptation and Resilience</t>
  </si>
  <si>
    <t>Construction Environmental Management</t>
  </si>
  <si>
    <t>Building Information</t>
  </si>
  <si>
    <t>Metering and Monitoring</t>
  </si>
  <si>
    <t>To recognise the development and provision of building information that facilitates understanding of a building's systems, operation and maintenance requirements, and environmental targets to enable the optimised performance.</t>
  </si>
  <si>
    <t>Commitment to Performance</t>
  </si>
  <si>
    <t>To encourage and recognise projects that are resilient to the impacts of a changing climate and natural disasters.</t>
  </si>
  <si>
    <t>Operational Waste</t>
  </si>
  <si>
    <t>OUTCOME</t>
  </si>
  <si>
    <t>Surface Illuminance</t>
  </si>
  <si>
    <t>Sustainable Products</t>
  </si>
  <si>
    <t>Environmental Building Reporting</t>
  </si>
  <si>
    <t>End of Life Waste Management</t>
  </si>
  <si>
    <t>Localised control</t>
  </si>
  <si>
    <t>15-A.0</t>
  </si>
  <si>
    <t>Conditional Requirement: Performance Pathway</t>
  </si>
  <si>
    <t>15-A.1</t>
  </si>
  <si>
    <t>15-B.0</t>
  </si>
  <si>
    <t>15-B.1</t>
  </si>
  <si>
    <t>15-C.0</t>
  </si>
  <si>
    <t>15-C.1</t>
  </si>
  <si>
    <t>15-D.0</t>
  </si>
  <si>
    <t>15-D.1</t>
  </si>
  <si>
    <t>15-D.2</t>
  </si>
  <si>
    <t>15-D.3</t>
  </si>
  <si>
    <t>15-D.4</t>
  </si>
  <si>
    <t>15-D.5</t>
  </si>
  <si>
    <t>16.1-A</t>
  </si>
  <si>
    <t>16.1-B</t>
  </si>
  <si>
    <t>17-A.1</t>
  </si>
  <si>
    <t>17-B.1</t>
  </si>
  <si>
    <t>17-B.2</t>
  </si>
  <si>
    <t>17-B.3</t>
  </si>
  <si>
    <t>17-B.4</t>
  </si>
  <si>
    <t>17-B.5</t>
  </si>
  <si>
    <t>18-A.1</t>
  </si>
  <si>
    <t>18-B.1</t>
  </si>
  <si>
    <t>18-B.2</t>
  </si>
  <si>
    <t>18-B.3</t>
  </si>
  <si>
    <t>18-B.4</t>
  </si>
  <si>
    <t>18-B.5</t>
  </si>
  <si>
    <t>Reuse of Land</t>
  </si>
  <si>
    <t>AIM OF THE CREDIT / SELECTION</t>
  </si>
  <si>
    <t>To encourage and recognise commissioning, handover and tuning initiatives that ensure all building services operate to their full potential.</t>
  </si>
  <si>
    <t>To recognise practices that encourage building owners, building occupants and facilities management teams to set targets and monitor environmental performance in a collaborative way.</t>
  </si>
  <si>
    <t>To recognise the implementation of effective energy and water metering and monitoring systems.</t>
  </si>
  <si>
    <t>To recognise the appointment and active involvement of a Green Star Accredited Professional in order to ensure that the rating tool is applied effectively and as intended.</t>
  </si>
  <si>
    <t>Total</t>
  </si>
  <si>
    <t>x</t>
  </si>
  <si>
    <t>Credit awarded</t>
  </si>
  <si>
    <t>Minor non-compliance</t>
  </si>
  <si>
    <t>Major non-compliance</t>
  </si>
  <si>
    <t>Credit not awarded</t>
  </si>
  <si>
    <t>Credit checked</t>
  </si>
  <si>
    <t>POINTS AVAILABLE</t>
  </si>
  <si>
    <t xml:space="preserve">Building Input </t>
  </si>
  <si>
    <t>NSW</t>
  </si>
  <si>
    <t>Name of Building:</t>
  </si>
  <si>
    <t>ACT</t>
  </si>
  <si>
    <t>Address of Building:</t>
  </si>
  <si>
    <t>NT</t>
  </si>
  <si>
    <t>QLD</t>
  </si>
  <si>
    <t>SA</t>
  </si>
  <si>
    <t>Postcode:</t>
  </si>
  <si>
    <t>TAS</t>
  </si>
  <si>
    <t>State:</t>
  </si>
  <si>
    <t>VIC</t>
  </si>
  <si>
    <t>WA</t>
  </si>
  <si>
    <t>Applicant Details</t>
  </si>
  <si>
    <t>Applicant:</t>
  </si>
  <si>
    <t>Contact Person:</t>
  </si>
  <si>
    <t>Building Description</t>
  </si>
  <si>
    <t>Description of building</t>
  </si>
  <si>
    <t>Green Star - Design &amp; As Built Scorecard</t>
  </si>
  <si>
    <t>Project:</t>
  </si>
  <si>
    <t>CODE</t>
  </si>
  <si>
    <t>A. Performance Pathway</t>
  </si>
  <si>
    <t>B. NABERS Pathway</t>
  </si>
  <si>
    <t>C. NatHERS Pathway</t>
  </si>
  <si>
    <t>D. Prescriptive Pathway</t>
  </si>
  <si>
    <t>Greenhouse Gas Emissions</t>
  </si>
  <si>
    <t>Peak Electricity Demand Reduction</t>
  </si>
  <si>
    <t>Performance Pathway: Comparison to a Reference Building</t>
  </si>
  <si>
    <t>Conditional Requirement: NABERS Commitment Agreement</t>
  </si>
  <si>
    <t>NABERS Commitment Agreement Pathway</t>
  </si>
  <si>
    <t>Conditional Requirement: NatHERS Pathway</t>
  </si>
  <si>
    <t>Conditional Requirement: Prescriptive Pathway</t>
  </si>
  <si>
    <t>-</t>
  </si>
  <si>
    <t>To recognise projects that provide high air quality to occupants.</t>
  </si>
  <si>
    <t>To reward projects that provide appropriate and comfortable acoustic conditions for occupants.</t>
  </si>
  <si>
    <t>To encourage and recognise well-lit spaces that provide a high degree of comfort to users.</t>
  </si>
  <si>
    <t>To recognise the delivery of well-lit spaces that provide high levels of visual comfort to building occupants.</t>
  </si>
  <si>
    <t>To recognise projects that safeguard occupant health through the reduction in internal air pollutant levels.</t>
  </si>
  <si>
    <t>To encourage and recognise projects that achieve high levels of thermal comfort.</t>
  </si>
  <si>
    <t>Total Points Awarded</t>
  </si>
  <si>
    <t xml:space="preserve">© Green Building Council of Australia </t>
  </si>
  <si>
    <t>Use the tabs at the bottom of the pages to navigate.</t>
  </si>
  <si>
    <t xml:space="preserve">Please ensure that you use the most up to date version of Green Star scorecards. They are routinely updated, and using the most current version will make filling in your scorecard easier, clearer and accurate.
This scorecard provides an indication to the number of points available in the rating tool. It is not final, and it is only intended for feedback purposes. 
</t>
  </si>
  <si>
    <t>Changelog</t>
  </si>
  <si>
    <t>Authorisation, Acknowledgement and Disclaimer</t>
  </si>
  <si>
    <t>All rights reserved.</t>
  </si>
  <si>
    <t>Project Team Details</t>
  </si>
  <si>
    <t>Architect</t>
  </si>
  <si>
    <t>Acoustic Consultant</t>
  </si>
  <si>
    <t>Building Services Engineer</t>
  </si>
  <si>
    <t>Building Surveyor</t>
  </si>
  <si>
    <t>ESD Consultant</t>
  </si>
  <si>
    <t>Landscaping Consultant</t>
  </si>
  <si>
    <t>Local Planning Authority</t>
  </si>
  <si>
    <t>Main Contractor</t>
  </si>
  <si>
    <t>Project Manager</t>
  </si>
  <si>
    <t>Quantity Surveyor</t>
  </si>
  <si>
    <t>Structural/Civil Engineer</t>
  </si>
  <si>
    <t>Company/Organisation</t>
  </si>
  <si>
    <t>Scorecard uploaded</t>
  </si>
  <si>
    <t>Green Star - Design &amp; As Built</t>
  </si>
  <si>
    <t>Original Release date 16th October, 2014</t>
  </si>
  <si>
    <t>Complies</t>
  </si>
  <si>
    <t>Does not comply</t>
  </si>
  <si>
    <t>Sustainable Transport</t>
  </si>
  <si>
    <t>Performance Pathway</t>
  </si>
  <si>
    <t>Deemed-to-Satisfy Pathway</t>
  </si>
  <si>
    <t>Sanitary Fixture Efficiency</t>
  </si>
  <si>
    <t>Rainwater Reuse</t>
  </si>
  <si>
    <t>Heat Rejection</t>
  </si>
  <si>
    <t>Landscape Irrigation</t>
  </si>
  <si>
    <t>Fire System Test Water</t>
  </si>
  <si>
    <t>Heat Island Effect</t>
  </si>
  <si>
    <t>To reward projects that improve the ecological value of their site.</t>
  </si>
  <si>
    <t>To reward projects that choose to develop sites that have limited ecological value, re-use previously developed land and remediate contaminate land.</t>
  </si>
  <si>
    <t>To encourage and recognise projects that reduce the contribution of the project site to the heat island effect.</t>
  </si>
  <si>
    <t>Pollution Targets</t>
  </si>
  <si>
    <t>Peak Discharge To Sewer</t>
  </si>
  <si>
    <t>Light Pollution to Neighbouring Properties</t>
  </si>
  <si>
    <t>Light Pollution to Night Sky</t>
  </si>
  <si>
    <t>To reward projects that minimise peak stormwater flows and reduce pollutants entering public sewer infrastructure.</t>
  </si>
  <si>
    <t>To reward projects that minimise light pollution.</t>
  </si>
  <si>
    <t>To recognise projects that implement systems to minimise the impacts associated with harmful microbes in building systems.</t>
  </si>
  <si>
    <t>To encourage operational practices that minimise the environmental impacts of refrigeration equipment.</t>
  </si>
  <si>
    <t>Innovative Technology or Process</t>
  </si>
  <si>
    <t>Market Transformation</t>
  </si>
  <si>
    <t>Improving on Green Star Benchmarks</t>
  </si>
  <si>
    <t>Innovation Challenge</t>
  </si>
  <si>
    <t>Global Sustainability</t>
  </si>
  <si>
    <t>The project meets the aims of an existing credit using a technology or process that is considered innovative in Australia or the world.</t>
  </si>
  <si>
    <t>The project has undertaken a sustainability initiative that substantially contributes to the broader market transformation towards sustainable development in Australia or in the world.</t>
  </si>
  <si>
    <t>The project has achieved full points in a Green Star credit and demonstrates a substantial improvement on the benchmark required to achieve full points.</t>
  </si>
  <si>
    <t>Where the project addresses an sustainability issue not included within any of the Credits in the existing Green Star rating tools.</t>
  </si>
  <si>
    <t>Project teams may adopt an approved credit from a Global Green Building Rating tool that addresses a sustainability issue that is currently outside the scope of this Green Star rating tools.</t>
  </si>
  <si>
    <t>Responsible Building Materials</t>
  </si>
  <si>
    <t>Life Cycle Impacts</t>
  </si>
  <si>
    <t xml:space="preserve">To encourage sustainability and transparency in product specification. </t>
  </si>
  <si>
    <t xml:space="preserve">To reward projects that include materials that are responsibly sourced or have a sustainable supply chain. </t>
  </si>
  <si>
    <t>Responsible Steel Maker and Fabricator</t>
  </si>
  <si>
    <t>Total Points Targeted</t>
  </si>
  <si>
    <t>Total Points Available</t>
  </si>
  <si>
    <t xml:space="preserve"> POINTS AWARDED</t>
  </si>
  <si>
    <t xml:space="preserve"> ASSESSMENT COMMENTS</t>
  </si>
  <si>
    <t>Targeted Rating:</t>
  </si>
  <si>
    <t>TOTAL</t>
  </si>
  <si>
    <t>Total Points TBC</t>
  </si>
  <si>
    <t xml:space="preserve"> POINTS 
TBC</t>
  </si>
  <si>
    <t>The Green Star environmental rating system for buildings (“Green Star”) and the Green Star – Design &amp; As Built rating tool (“Green Star – Design &amp; As Built v1”) have been developed by the Green Building Council of Australia (“GBCA”).  Green Star Design &amp; As Built v1 is intended for use by project teams, contractors and other interested parties to validate the environmental initiatives of the design phase of new office construction or base building refurbishment; construction and procurement phase of any Class of building; and/or to validate that environmental initiatives proposed in the design phase have been implemented by the building contractor.  As with all Green Star rating tools, Green Star Design &amp; As Built may be subject to further development in the future.</t>
  </si>
  <si>
    <t>Green Star and Green Star - Design &amp; As Built have been developed with the assistance and participation of representatives from many organisations. The views and opinions expressed have been determined upon by the GBCA and its Committees.</t>
  </si>
  <si>
    <t>Together, Green Star, Green Star - Design &amp; As Built and all accompanying documentation represent the GBCA’s approved standard to improve the environmental impact of developments using established and/or advanced industry principles, practices, materials and standards.</t>
  </si>
  <si>
    <t>The GBCA authorises you to view and use Green Star - Design &amp; As Built for your individual use only.  In exchange for this authorisation, you agree that the GBCA retains all copyright and other proprietary notices rights contained in and in relation to Green Star - Office and agree not to sell, modify, or use for another purpose the original tool or to reproduce, display or distribute the tool in any way for any public or commercial purpose, including display on a website or in a networked environment. Unauthorised use of Green Star and/or Green Star - Office will violate copyright and other laws, and is prohibited.  All text, graphics, layout and other elements of content contained in Green Star and its rating tools are owned by the GBCA and are protected by copyright, trade mark and other laws.</t>
  </si>
  <si>
    <t>The GBCA does not accept responsibility, including for negligence, for any inaccuracy within Green Star and/or its rating tools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Green Star and/or Green Star – Design &amp; As Built or for any injuries, losses or damages (including, without limitation, equitable relief and economic loss) arising out of such use or reliance.</t>
  </si>
  <si>
    <t>To the maximum extent permitted by law, the GBCA does not accept responsibility, including without limitation for negligence, for any inaccuracy within Green Star and/or its rating tools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Green Star and/or Green Star – Design &amp; As Built or for any injuries, losses or damages (including, without limitation, equitable relief and economic loss) arising out of such use or reliance.</t>
  </si>
  <si>
    <t>Green Star and Green Star - Design &amp; As Built are no substitute for professional advice.  You should seek your own professional and other appropriate advice on the matters addressed by them.</t>
  </si>
  <si>
    <t>As a condition of use, you covenant not to sue, and agree to waive and release the GBCA, its officers, agents, employees and its members from any and all claims, demands and causes of action for any injury, loss, destruction or damage (including, without limitation, equitable relief and economic loss) that you may now or hereafter have a right to assert against such parties as a result of your use of, or reliance on, Green Star and/or Green Star – Design &amp; As Built.</t>
  </si>
  <si>
    <t xml:space="preserve">The GBCA does not endorse or otherwise acknowledge the Green Star rating achieved by the use of Green Star – Design &amp; As Built. The GBCA offers a formal certification process for ratings of Four Stars and above; this service provides for independent third party review of points claimed to ensure all credits can be demonstrated to be achieved by the provision of the necessary documentary evidence.  The use of Green Star - Office without formal certification by the GBCA does not entitle the user or any other party to promote the achieved Green Star rating. </t>
  </si>
  <si>
    <t>The application of Green Star - Design &amp; As Built  all building projects is encouraged to assess and improve their environmental attributes. No fee is payable to the GBCA for such use, however again formal recognition of the Green Star rating - and the right to promote same - requires undertaking the formal certification process offered by the GBCA.</t>
  </si>
  <si>
    <t>You are only authorised to proceed to use Green Star and Green Star – Design &amp; As Built on this basis.</t>
  </si>
  <si>
    <t>Important Notes</t>
  </si>
  <si>
    <t>Metering Strategy</t>
  </si>
  <si>
    <t>To reward projects that use best practice formal environmental management procedures during construction.</t>
  </si>
  <si>
    <t>Formalised Environmental Management System</t>
  </si>
  <si>
    <t>To recognise projects that implement waste management plans that facilitate the re-use, upcycling, or conversion of waste into energy and stewardship of items to reduce the quantity of outgoing waste</t>
  </si>
  <si>
    <t>Waste in Operations</t>
  </si>
  <si>
    <t>Material Use</t>
  </si>
  <si>
    <t>19.A.1</t>
  </si>
  <si>
    <t>Life Cycle Assessment Model</t>
  </si>
  <si>
    <t>19.A.2</t>
  </si>
  <si>
    <t>19.B.1</t>
  </si>
  <si>
    <t>Concrete</t>
  </si>
  <si>
    <t>19.B.2</t>
  </si>
  <si>
    <t>Steel</t>
  </si>
  <si>
    <t>19.B.3</t>
  </si>
  <si>
    <t>Building Reuse</t>
  </si>
  <si>
    <t>To reward projects that reduce construction waste going to landfill by reusing or recycling building materials</t>
  </si>
  <si>
    <t>Reduction of Construction and Demolition Waste</t>
  </si>
  <si>
    <t>30.A</t>
  </si>
  <si>
    <t>30.B</t>
  </si>
  <si>
    <t>30.C</t>
  </si>
  <si>
    <t>30.D</t>
  </si>
  <si>
    <t>30.E</t>
  </si>
  <si>
    <t>Instructions</t>
  </si>
  <si>
    <t xml:space="preserve">Use the tabs at the bottom of the worksheets to navigate. 
Ensure to fill out the appropriate scorecard based on the phase of the project (either Design or As Built).
     1. Fill in the 'Building Input Sheet' including general information about the project.
     2. Fill in the targeted points in the appropriate scorecard in the ‘Points Targeted’ column.
     3. Conditional Requirements in the Greenhouse Gas Emissions and Ecological Value Credits are required to be selected as 'complies'.
    4. Credits which have multiple compliance pathways are listed below. Pathways for these credits need to be selected in the 'Aim of Credit/Selection' column in order to unlock the associated criterion in the 'Points Targeted' column.  
</t>
  </si>
  <si>
    <t>Exhaust or Elimination of Pollutants</t>
  </si>
  <si>
    <t>Paints, adhesives, sealants and carpets</t>
  </si>
  <si>
    <t>Engineered wood products</t>
  </si>
  <si>
    <t>Timber</t>
  </si>
  <si>
    <t>Cables, pipes, floors and blinds</t>
  </si>
  <si>
    <t>Construction and Demolition Waste</t>
  </si>
  <si>
    <t>* Greenhouse Gas Emissions
* Peak Electricity Demand Reduction
* Sustainable Transport
* Potable Water
* Life Cycle Impacts</t>
  </si>
  <si>
    <r>
      <t xml:space="preserve">
* To unlock criterion, the desired pathway must be selected. 
* The Total Number of points available for each category are indicated in the Headings at the top of the Category. Depending on the pathway chosen in the project, the number of points available are shown in the Totals  at the bottom of the Category.
</t>
    </r>
    <r>
      <rPr>
        <i/>
        <sz val="11"/>
        <color theme="1"/>
        <rFont val="Century Gothic"/>
        <family val="2"/>
      </rPr>
      <t xml:space="preserve">For example, there are 22 points available in the Energy Category. If the  Prescriptive pathway is chosen for the Greenhouse Gas Emissions Credit and the Deemed to Satisfy pathway is chosen for the Peak Energy Demand Credit, the total number of points are available is 6. </t>
    </r>
    <r>
      <rPr>
        <sz val="11"/>
        <color theme="1"/>
        <rFont val="Century Gothic"/>
        <family val="2"/>
      </rPr>
      <t xml:space="preserve">
 </t>
    </r>
  </si>
  <si>
    <t>Area Listing (GFA in m²)</t>
  </si>
  <si>
    <t>Office</t>
  </si>
  <si>
    <t>Residential</t>
  </si>
  <si>
    <t>Retail</t>
  </si>
  <si>
    <t>Healthcare</t>
  </si>
  <si>
    <t>Industrial</t>
  </si>
  <si>
    <t>Education</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</si>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</sst>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9]dd\-mmm\-yy;@"/>
  </numFmts>
  <fonts count="61" x14ac:knownFonts="1">
    <font>
      <sz val="11"/>
      <color theme="1"/>
      <name val="Arial"/>
      <family val="2"/>
      <scheme val="minor"/>
    </font>
    <font>
      <b/>
      <sz val="12"/>
      <color theme="0"/>
      <name val="Arial"/>
      <family val="2"/>
      <scheme val="minor"/>
    </font>
    <font>
      <sz val="10"/>
      <color theme="1"/>
      <name val="Arial"/>
      <family val="2"/>
      <scheme val="minor"/>
    </font>
    <font>
      <sz val="12"/>
      <color theme="1"/>
      <name val="Arial"/>
      <family val="2"/>
      <scheme val="minor"/>
    </font>
    <font>
      <b/>
      <sz val="11"/>
      <color theme="0"/>
      <name val="Arial"/>
      <family val="2"/>
      <scheme val="minor"/>
    </font>
    <font>
      <b/>
      <sz val="14"/>
      <color theme="0"/>
      <name val="Arial"/>
      <family val="2"/>
      <scheme val="minor"/>
    </font>
    <font>
      <sz val="10"/>
      <name val="Arial"/>
      <family val="2"/>
      <scheme val="minor"/>
    </font>
    <font>
      <sz val="14"/>
      <color theme="1"/>
      <name val="Arial"/>
      <family val="2"/>
      <scheme val="minor"/>
    </font>
    <font>
      <b/>
      <sz val="12"/>
      <name val="Arial"/>
      <family val="2"/>
      <scheme val="minor"/>
    </font>
    <font>
      <sz val="11"/>
      <color theme="1"/>
      <name val="Arial"/>
      <family val="2"/>
      <scheme val="minor"/>
    </font>
    <font>
      <sz val="11"/>
      <name val="Arial"/>
      <family val="2"/>
      <scheme val="minor"/>
    </font>
    <font>
      <sz val="10"/>
      <name val="Arial"/>
      <family val="2"/>
    </font>
    <font>
      <b/>
      <sz val="22"/>
      <name val="Arial"/>
      <family val="2"/>
    </font>
    <font>
      <sz val="10"/>
      <name val="Century Gothic"/>
      <family val="2"/>
    </font>
    <font>
      <sz val="11"/>
      <color theme="0"/>
      <name val="Arial"/>
      <family val="2"/>
      <scheme val="minor"/>
    </font>
    <font>
      <sz val="11"/>
      <color theme="8" tint="0.39997558519241921"/>
      <name val="Arial"/>
      <family val="2"/>
      <scheme val="minor"/>
    </font>
    <font>
      <b/>
      <sz val="24"/>
      <color rgb="FF1F3860"/>
      <name val="Century Gothic"/>
      <family val="2"/>
    </font>
    <font>
      <b/>
      <sz val="12"/>
      <color theme="1"/>
      <name val="Arial"/>
      <family val="2"/>
      <scheme val="minor"/>
    </font>
    <font>
      <b/>
      <sz val="14"/>
      <color theme="1"/>
      <name val="Century Gothic"/>
      <family val="2"/>
    </font>
    <font>
      <b/>
      <sz val="11"/>
      <color theme="1"/>
      <name val="Arial"/>
      <family val="2"/>
      <scheme val="minor"/>
    </font>
    <font>
      <sz val="11"/>
      <name val="Century Gothic"/>
      <family val="2"/>
    </font>
    <font>
      <b/>
      <sz val="10"/>
      <color rgb="FFFF0000"/>
      <name val="Arial"/>
      <family val="2"/>
      <scheme val="minor"/>
    </font>
    <font>
      <b/>
      <sz val="11"/>
      <name val="Arial"/>
      <family val="2"/>
      <scheme val="minor"/>
    </font>
    <font>
      <b/>
      <sz val="12"/>
      <color rgb="FFFF0000"/>
      <name val="Arial"/>
      <family val="2"/>
      <scheme val="minor"/>
    </font>
    <font>
      <b/>
      <sz val="10"/>
      <name val="Century Gothic"/>
      <family val="2"/>
    </font>
    <font>
      <sz val="36"/>
      <name val="Century Gothic"/>
      <family val="2"/>
    </font>
    <font>
      <sz val="10"/>
      <name val="Verdana"/>
      <family val="2"/>
    </font>
    <font>
      <sz val="8"/>
      <name val="Arial"/>
      <family val="2"/>
    </font>
    <font>
      <sz val="10"/>
      <name val="HelveticaNeue-Roman"/>
      <family val="2"/>
    </font>
    <font>
      <b/>
      <sz val="11"/>
      <name val="Arial"/>
      <family val="2"/>
    </font>
    <font>
      <sz val="11"/>
      <name val="Arial"/>
      <family val="2"/>
    </font>
    <font>
      <b/>
      <sz val="11"/>
      <color rgb="FFFF0000"/>
      <name val="Arial"/>
      <family val="2"/>
      <scheme val="minor"/>
    </font>
    <font>
      <sz val="24"/>
      <color rgb="FF002060"/>
      <name val="Century Gothic"/>
      <family val="2"/>
    </font>
    <font>
      <b/>
      <sz val="12"/>
      <color theme="1"/>
      <name val="Century Gothic"/>
      <family val="2"/>
    </font>
    <font>
      <b/>
      <sz val="12"/>
      <color rgb="FFFF0000"/>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entury Gothic"/>
      <family val="2"/>
    </font>
    <font>
      <b/>
      <sz val="11"/>
      <color theme="1"/>
      <name val="Century Gothic"/>
      <family val="2"/>
    </font>
    <font>
      <i/>
      <sz val="11"/>
      <color theme="1"/>
      <name val="Century Gothic"/>
      <family val="2"/>
    </font>
    <font>
      <sz val="11"/>
      <color indexed="81"/>
      <name val="Arial"/>
      <family val="2"/>
      <scheme val="major"/>
    </font>
    <font>
      <sz val="8"/>
      <color indexed="81"/>
      <name val="Tahoma"/>
      <family val="2"/>
    </font>
    <font>
      <b/>
      <sz val="24"/>
      <color rgb="FF1F3860"/>
      <name val="Arial Black"/>
      <family val="2"/>
    </font>
    <font>
      <sz val="24"/>
      <color rgb="FF002060"/>
      <name val="Arial Black"/>
      <family val="2"/>
    </font>
    <font>
      <b/>
      <sz val="14"/>
      <color theme="1"/>
      <name val="Arial Black"/>
      <family val="2"/>
    </font>
    <font>
      <b/>
      <sz val="14"/>
      <color theme="1"/>
      <name val="Arial"/>
      <family val="2"/>
      <scheme val="minor"/>
    </font>
  </fonts>
  <fills count="2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4" tint="0.79998168889431442"/>
        <bgColor indexed="65"/>
      </patternFill>
    </fill>
    <fill>
      <patternFill patternType="solid">
        <fgColor theme="5" tint="0.39997558519241921"/>
        <bgColor indexed="65"/>
      </patternFill>
    </fill>
    <fill>
      <patternFill patternType="solid">
        <fgColor theme="3" tint="0.79998168889431442"/>
        <bgColor indexed="64"/>
      </patternFill>
    </fill>
    <fill>
      <patternFill patternType="solid">
        <fgColor rgb="FF000000"/>
        <bgColor indexed="64"/>
      </patternFill>
    </fill>
    <fill>
      <patternFill patternType="solid">
        <fgColor rgb="FF1F3862"/>
        <bgColor indexed="64"/>
      </patternFill>
    </fill>
    <fill>
      <patternFill patternType="solid">
        <fgColor theme="8" tint="0.79998168889431442"/>
        <bgColor indexed="64"/>
      </patternFill>
    </fill>
    <fill>
      <patternFill patternType="solid">
        <fgColor rgb="FF8DC43F"/>
        <bgColor indexed="64"/>
      </patternFill>
    </fill>
    <fill>
      <patternFill patternType="solid">
        <fgColor indexed="9"/>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s>
  <borders count="45">
    <border>
      <left/>
      <right/>
      <top/>
      <bottom/>
      <diagonal/>
    </border>
    <border>
      <left/>
      <right style="hair">
        <color theme="4"/>
      </right>
      <top/>
      <bottom/>
      <diagonal/>
    </border>
    <border>
      <left style="hair">
        <color theme="4"/>
      </left>
      <right style="hair">
        <color theme="4"/>
      </right>
      <top/>
      <bottom/>
      <diagonal/>
    </border>
    <border>
      <left style="hair">
        <color theme="4"/>
      </left>
      <right style="hair">
        <color theme="4"/>
      </right>
      <top/>
      <bottom style="hair">
        <color theme="4"/>
      </bottom>
      <diagonal/>
    </border>
    <border>
      <left style="hair">
        <color theme="4"/>
      </left>
      <right style="hair">
        <color theme="4"/>
      </right>
      <top style="hair">
        <color theme="4"/>
      </top>
      <bottom style="hair">
        <color theme="4"/>
      </bottom>
      <diagonal/>
    </border>
    <border>
      <left/>
      <right/>
      <top/>
      <bottom style="thin">
        <color theme="6"/>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right style="hair">
        <color auto="1"/>
      </right>
      <top/>
      <bottom style="hair">
        <color auto="1"/>
      </bottom>
      <diagonal/>
    </border>
    <border>
      <left style="hair">
        <color theme="4"/>
      </left>
      <right style="hair">
        <color auto="1"/>
      </right>
      <top/>
      <bottom style="hair">
        <color theme="4"/>
      </bottom>
      <diagonal/>
    </border>
    <border>
      <left style="hair">
        <color auto="1"/>
      </left>
      <right style="hair">
        <color auto="1"/>
      </right>
      <top/>
      <bottom style="hair">
        <color theme="4"/>
      </bottom>
      <diagonal/>
    </border>
    <border>
      <left style="hair">
        <color auto="1"/>
      </left>
      <right style="hair">
        <color theme="4"/>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theme="4"/>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theme="4"/>
      </left>
      <right style="hair">
        <color theme="4"/>
      </right>
      <top style="hair">
        <color theme="4"/>
      </top>
      <bottom/>
      <diagonal/>
    </border>
    <border>
      <left style="hair">
        <color auto="1"/>
      </left>
      <right style="hair">
        <color auto="1"/>
      </right>
      <top style="hair">
        <color auto="1"/>
      </top>
      <bottom style="hair">
        <color theme="4"/>
      </bottom>
      <diagonal/>
    </border>
    <border>
      <left style="hair">
        <color auto="1"/>
      </left>
      <right style="hair">
        <color auto="1"/>
      </right>
      <top/>
      <bottom/>
      <diagonal/>
    </border>
    <border>
      <left style="hair">
        <color auto="1"/>
      </left>
      <right style="hair">
        <color theme="4"/>
      </right>
      <top style="hair">
        <color auto="1"/>
      </top>
      <bottom/>
      <diagonal/>
    </border>
    <border>
      <left style="hair">
        <color theme="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theme="4"/>
      </right>
      <top style="hair">
        <color auto="1"/>
      </top>
      <bottom style="hair">
        <color auto="1"/>
      </bottom>
      <diagonal/>
    </border>
    <border>
      <left style="hair">
        <color auto="1"/>
      </left>
      <right/>
      <top/>
      <bottom/>
      <diagonal/>
    </border>
    <border>
      <left style="hair">
        <color auto="1"/>
      </left>
      <right style="hair">
        <color auto="1"/>
      </right>
      <top style="hair">
        <color theme="4"/>
      </top>
      <bottom/>
      <diagonal/>
    </border>
  </borders>
  <cellStyleXfs count="222">
    <xf numFmtId="0" fontId="0" fillId="0" borderId="0"/>
    <xf numFmtId="165" fontId="11" fillId="0" borderId="0"/>
    <xf numFmtId="0" fontId="9" fillId="4" borderId="6" applyNumberFormat="0" applyAlignment="0" applyProtection="0"/>
    <xf numFmtId="0" fontId="14" fillId="5" borderId="0" applyNumberFormat="0" applyBorder="0" applyAlignment="0" applyProtection="0"/>
    <xf numFmtId="0" fontId="4" fillId="7" borderId="0">
      <alignment horizontal="center" vertical="center" wrapText="1"/>
      <protection locked="0"/>
    </xf>
    <xf numFmtId="0" fontId="15" fillId="9" borderId="6">
      <alignment vertical="center"/>
    </xf>
    <xf numFmtId="165" fontId="11" fillId="0" borderId="0"/>
    <xf numFmtId="165" fontId="26" fillId="0" borderId="0"/>
    <xf numFmtId="0" fontId="11" fillId="0" borderId="0"/>
    <xf numFmtId="0" fontId="26" fillId="0" borderId="0"/>
    <xf numFmtId="165" fontId="9" fillId="0" borderId="0"/>
    <xf numFmtId="165" fontId="35" fillId="11" borderId="0" applyNumberFormat="0" applyBorder="0" applyAlignment="0" applyProtection="0"/>
    <xf numFmtId="165" fontId="35" fillId="11" borderId="0" applyNumberFormat="0" applyBorder="0" applyAlignment="0" applyProtection="0"/>
    <xf numFmtId="165" fontId="35" fillId="11" borderId="0" applyNumberFormat="0" applyBorder="0" applyAlignment="0" applyProtection="0"/>
    <xf numFmtId="165" fontId="35" fillId="11" borderId="0" applyNumberFormat="0" applyBorder="0" applyAlignment="0" applyProtection="0"/>
    <xf numFmtId="165" fontId="35" fillId="11" borderId="0" applyNumberFormat="0" applyBorder="0" applyAlignment="0" applyProtection="0"/>
    <xf numFmtId="165" fontId="35" fillId="12" borderId="0" applyNumberFormat="0" applyBorder="0" applyAlignment="0" applyProtection="0"/>
    <xf numFmtId="165" fontId="35" fillId="12" borderId="0" applyNumberFormat="0" applyBorder="0" applyAlignment="0" applyProtection="0"/>
    <xf numFmtId="165" fontId="35" fillId="12" borderId="0" applyNumberFormat="0" applyBorder="0" applyAlignment="0" applyProtection="0"/>
    <xf numFmtId="165" fontId="35" fillId="12" borderId="0" applyNumberFormat="0" applyBorder="0" applyAlignment="0" applyProtection="0"/>
    <xf numFmtId="165" fontId="35" fillId="12" borderId="0" applyNumberFormat="0" applyBorder="0" applyAlignment="0" applyProtection="0"/>
    <xf numFmtId="165" fontId="35" fillId="13" borderId="0" applyNumberFormat="0" applyBorder="0" applyAlignment="0" applyProtection="0"/>
    <xf numFmtId="165" fontId="35" fillId="13" borderId="0" applyNumberFormat="0" applyBorder="0" applyAlignment="0" applyProtection="0"/>
    <xf numFmtId="165" fontId="35" fillId="13" borderId="0" applyNumberFormat="0" applyBorder="0" applyAlignment="0" applyProtection="0"/>
    <xf numFmtId="165" fontId="35" fillId="13" borderId="0" applyNumberFormat="0" applyBorder="0" applyAlignment="0" applyProtection="0"/>
    <xf numFmtId="165" fontId="35" fillId="13" borderId="0" applyNumberFormat="0" applyBorder="0" applyAlignment="0" applyProtection="0"/>
    <xf numFmtId="165" fontId="35" fillId="11" borderId="0" applyNumberFormat="0" applyBorder="0" applyAlignment="0" applyProtection="0"/>
    <xf numFmtId="165" fontId="35" fillId="11" borderId="0" applyNumberFormat="0" applyBorder="0" applyAlignment="0" applyProtection="0"/>
    <xf numFmtId="165" fontId="35" fillId="11" borderId="0" applyNumberFormat="0" applyBorder="0" applyAlignment="0" applyProtection="0"/>
    <xf numFmtId="165" fontId="35" fillId="11" borderId="0" applyNumberFormat="0" applyBorder="0" applyAlignment="0" applyProtection="0"/>
    <xf numFmtId="165" fontId="35" fillId="11" borderId="0" applyNumberFormat="0" applyBorder="0" applyAlignment="0" applyProtection="0"/>
    <xf numFmtId="165" fontId="35" fillId="14" borderId="0" applyNumberFormat="0" applyBorder="0" applyAlignment="0" applyProtection="0"/>
    <xf numFmtId="165" fontId="35" fillId="14" borderId="0" applyNumberFormat="0" applyBorder="0" applyAlignment="0" applyProtection="0"/>
    <xf numFmtId="165" fontId="35" fillId="14" borderId="0" applyNumberFormat="0" applyBorder="0" applyAlignment="0" applyProtection="0"/>
    <xf numFmtId="165" fontId="35" fillId="14" borderId="0" applyNumberFormat="0" applyBorder="0" applyAlignment="0" applyProtection="0"/>
    <xf numFmtId="165" fontId="35" fillId="14" borderId="0" applyNumberFormat="0" applyBorder="0" applyAlignment="0" applyProtection="0"/>
    <xf numFmtId="165" fontId="35" fillId="13" borderId="0" applyNumberFormat="0" applyBorder="0" applyAlignment="0" applyProtection="0"/>
    <xf numFmtId="165" fontId="35" fillId="13" borderId="0" applyNumberFormat="0" applyBorder="0" applyAlignment="0" applyProtection="0"/>
    <xf numFmtId="165" fontId="35" fillId="13" borderId="0" applyNumberFormat="0" applyBorder="0" applyAlignment="0" applyProtection="0"/>
    <xf numFmtId="165" fontId="35" fillId="13" borderId="0" applyNumberFormat="0" applyBorder="0" applyAlignment="0" applyProtection="0"/>
    <xf numFmtId="165" fontId="35" fillId="13" borderId="0" applyNumberFormat="0" applyBorder="0" applyAlignment="0" applyProtection="0"/>
    <xf numFmtId="165" fontId="35" fillId="15" borderId="0" applyNumberFormat="0" applyBorder="0" applyAlignment="0" applyProtection="0"/>
    <xf numFmtId="165" fontId="35" fillId="15" borderId="0" applyNumberFormat="0" applyBorder="0" applyAlignment="0" applyProtection="0"/>
    <xf numFmtId="165" fontId="35" fillId="15" borderId="0" applyNumberFormat="0" applyBorder="0" applyAlignment="0" applyProtection="0"/>
    <xf numFmtId="165" fontId="35" fillId="15" borderId="0" applyNumberFormat="0" applyBorder="0" applyAlignment="0" applyProtection="0"/>
    <xf numFmtId="165" fontId="35" fillId="15" borderId="0" applyNumberFormat="0" applyBorder="0" applyAlignment="0" applyProtection="0"/>
    <xf numFmtId="165" fontId="35" fillId="12" borderId="0" applyNumberFormat="0" applyBorder="0" applyAlignment="0" applyProtection="0"/>
    <xf numFmtId="165" fontId="35" fillId="12" borderId="0" applyNumberFormat="0" applyBorder="0" applyAlignment="0" applyProtection="0"/>
    <xf numFmtId="165" fontId="35" fillId="12" borderId="0" applyNumberFormat="0" applyBorder="0" applyAlignment="0" applyProtection="0"/>
    <xf numFmtId="165" fontId="35" fillId="12" borderId="0" applyNumberFormat="0" applyBorder="0" applyAlignment="0" applyProtection="0"/>
    <xf numFmtId="165" fontId="35" fillId="12" borderId="0" applyNumberFormat="0" applyBorder="0" applyAlignment="0" applyProtection="0"/>
    <xf numFmtId="165" fontId="35" fillId="16" borderId="0" applyNumberFormat="0" applyBorder="0" applyAlignment="0" applyProtection="0"/>
    <xf numFmtId="165" fontId="35" fillId="16" borderId="0" applyNumberFormat="0" applyBorder="0" applyAlignment="0" applyProtection="0"/>
    <xf numFmtId="165" fontId="35" fillId="16" borderId="0" applyNumberFormat="0" applyBorder="0" applyAlignment="0" applyProtection="0"/>
    <xf numFmtId="165" fontId="35" fillId="16" borderId="0" applyNumberFormat="0" applyBorder="0" applyAlignment="0" applyProtection="0"/>
    <xf numFmtId="165" fontId="35" fillId="16" borderId="0" applyNumberFormat="0" applyBorder="0" applyAlignment="0" applyProtection="0"/>
    <xf numFmtId="165" fontId="35" fillId="15" borderId="0" applyNumberFormat="0" applyBorder="0" applyAlignment="0" applyProtection="0"/>
    <xf numFmtId="165" fontId="35" fillId="15" borderId="0" applyNumberFormat="0" applyBorder="0" applyAlignment="0" applyProtection="0"/>
    <xf numFmtId="165" fontId="35" fillId="15" borderId="0" applyNumberFormat="0" applyBorder="0" applyAlignment="0" applyProtection="0"/>
    <xf numFmtId="165" fontId="35" fillId="15" borderId="0" applyNumberFormat="0" applyBorder="0" applyAlignment="0" applyProtection="0"/>
    <xf numFmtId="165" fontId="35" fillId="15" borderId="0" applyNumberFormat="0" applyBorder="0" applyAlignment="0" applyProtection="0"/>
    <xf numFmtId="165" fontId="35" fillId="14" borderId="0" applyNumberFormat="0" applyBorder="0" applyAlignment="0" applyProtection="0"/>
    <xf numFmtId="165" fontId="35" fillId="14" borderId="0" applyNumberFormat="0" applyBorder="0" applyAlignment="0" applyProtection="0"/>
    <xf numFmtId="165" fontId="35" fillId="14" borderId="0" applyNumberFormat="0" applyBorder="0" applyAlignment="0" applyProtection="0"/>
    <xf numFmtId="165" fontId="35" fillId="14" borderId="0" applyNumberFormat="0" applyBorder="0" applyAlignment="0" applyProtection="0"/>
    <xf numFmtId="165" fontId="35" fillId="14" borderId="0" applyNumberFormat="0" applyBorder="0" applyAlignment="0" applyProtection="0"/>
    <xf numFmtId="165" fontId="35" fillId="16" borderId="0" applyNumberFormat="0" applyBorder="0" applyAlignment="0" applyProtection="0"/>
    <xf numFmtId="165" fontId="35" fillId="16" borderId="0" applyNumberFormat="0" applyBorder="0" applyAlignment="0" applyProtection="0"/>
    <xf numFmtId="165" fontId="35" fillId="16" borderId="0" applyNumberFormat="0" applyBorder="0" applyAlignment="0" applyProtection="0"/>
    <xf numFmtId="165" fontId="35" fillId="16" borderId="0" applyNumberFormat="0" applyBorder="0" applyAlignment="0" applyProtection="0"/>
    <xf numFmtId="165" fontId="35" fillId="16" borderId="0" applyNumberFormat="0" applyBorder="0" applyAlignment="0" applyProtection="0"/>
    <xf numFmtId="165" fontId="36" fillId="17" borderId="0" applyNumberFormat="0" applyBorder="0" applyAlignment="0" applyProtection="0"/>
    <xf numFmtId="165" fontId="36" fillId="17" borderId="0" applyNumberFormat="0" applyBorder="0" applyAlignment="0" applyProtection="0"/>
    <xf numFmtId="165" fontId="36" fillId="17" borderId="0" applyNumberFormat="0" applyBorder="0" applyAlignment="0" applyProtection="0"/>
    <xf numFmtId="165" fontId="36" fillId="17" borderId="0" applyNumberFormat="0" applyBorder="0" applyAlignment="0" applyProtection="0"/>
    <xf numFmtId="165" fontId="36" fillId="17" borderId="0" applyNumberFormat="0" applyBorder="0" applyAlignment="0" applyProtection="0"/>
    <xf numFmtId="165" fontId="36" fillId="12" borderId="0" applyNumberFormat="0" applyBorder="0" applyAlignment="0" applyProtection="0"/>
    <xf numFmtId="165" fontId="36" fillId="12" borderId="0" applyNumberFormat="0" applyBorder="0" applyAlignment="0" applyProtection="0"/>
    <xf numFmtId="165" fontId="36" fillId="12" borderId="0" applyNumberFormat="0" applyBorder="0" applyAlignment="0" applyProtection="0"/>
    <xf numFmtId="165" fontId="36" fillId="12" borderId="0" applyNumberFormat="0" applyBorder="0" applyAlignment="0" applyProtection="0"/>
    <xf numFmtId="165" fontId="36" fillId="12" borderId="0" applyNumberFormat="0" applyBorder="0" applyAlignment="0" applyProtection="0"/>
    <xf numFmtId="165" fontId="36" fillId="16" borderId="0" applyNumberFormat="0" applyBorder="0" applyAlignment="0" applyProtection="0"/>
    <xf numFmtId="165" fontId="36" fillId="16" borderId="0" applyNumberFormat="0" applyBorder="0" applyAlignment="0" applyProtection="0"/>
    <xf numFmtId="165" fontId="36" fillId="16" borderId="0" applyNumberFormat="0" applyBorder="0" applyAlignment="0" applyProtection="0"/>
    <xf numFmtId="165" fontId="36" fillId="16" borderId="0" applyNumberFormat="0" applyBorder="0" applyAlignment="0" applyProtection="0"/>
    <xf numFmtId="165" fontId="36" fillId="16" borderId="0" applyNumberFormat="0" applyBorder="0" applyAlignment="0" applyProtection="0"/>
    <xf numFmtId="165" fontId="36" fillId="15" borderId="0" applyNumberFormat="0" applyBorder="0" applyAlignment="0" applyProtection="0"/>
    <xf numFmtId="165" fontId="36" fillId="15" borderId="0" applyNumberFormat="0" applyBorder="0" applyAlignment="0" applyProtection="0"/>
    <xf numFmtId="165" fontId="36" fillId="15" borderId="0" applyNumberFormat="0" applyBorder="0" applyAlignment="0" applyProtection="0"/>
    <xf numFmtId="165" fontId="36" fillId="15" borderId="0" applyNumberFormat="0" applyBorder="0" applyAlignment="0" applyProtection="0"/>
    <xf numFmtId="165" fontId="36" fillId="15" borderId="0" applyNumberFormat="0" applyBorder="0" applyAlignment="0" applyProtection="0"/>
    <xf numFmtId="165" fontId="36" fillId="17" borderId="0" applyNumberFormat="0" applyBorder="0" applyAlignment="0" applyProtection="0"/>
    <xf numFmtId="165" fontId="36" fillId="17" borderId="0" applyNumberFormat="0" applyBorder="0" applyAlignment="0" applyProtection="0"/>
    <xf numFmtId="165" fontId="36" fillId="17" borderId="0" applyNumberFormat="0" applyBorder="0" applyAlignment="0" applyProtection="0"/>
    <xf numFmtId="165" fontId="36" fillId="17" borderId="0" applyNumberFormat="0" applyBorder="0" applyAlignment="0" applyProtection="0"/>
    <xf numFmtId="165" fontId="36" fillId="17" borderId="0" applyNumberFormat="0" applyBorder="0" applyAlignment="0" applyProtection="0"/>
    <xf numFmtId="165" fontId="36" fillId="12" borderId="0" applyNumberFormat="0" applyBorder="0" applyAlignment="0" applyProtection="0"/>
    <xf numFmtId="165" fontId="36" fillId="12" borderId="0" applyNumberFormat="0" applyBorder="0" applyAlignment="0" applyProtection="0"/>
    <xf numFmtId="165" fontId="36" fillId="12" borderId="0" applyNumberFormat="0" applyBorder="0" applyAlignment="0" applyProtection="0"/>
    <xf numFmtId="165" fontId="36" fillId="12" borderId="0" applyNumberFormat="0" applyBorder="0" applyAlignment="0" applyProtection="0"/>
    <xf numFmtId="165" fontId="36" fillId="12" borderId="0" applyNumberFormat="0" applyBorder="0" applyAlignment="0" applyProtection="0"/>
    <xf numFmtId="165" fontId="36" fillId="17" borderId="0" applyNumberFormat="0" applyBorder="0" applyAlignment="0" applyProtection="0"/>
    <xf numFmtId="165" fontId="36" fillId="17" borderId="0" applyNumberFormat="0" applyBorder="0" applyAlignment="0" applyProtection="0"/>
    <xf numFmtId="165" fontId="36" fillId="17" borderId="0" applyNumberFormat="0" applyBorder="0" applyAlignment="0" applyProtection="0"/>
    <xf numFmtId="165" fontId="36" fillId="17" borderId="0" applyNumberFormat="0" applyBorder="0" applyAlignment="0" applyProtection="0"/>
    <xf numFmtId="165" fontId="36" fillId="17" borderId="0" applyNumberFormat="0" applyBorder="0" applyAlignment="0" applyProtection="0"/>
    <xf numFmtId="165" fontId="36" fillId="18" borderId="0" applyNumberFormat="0" applyBorder="0" applyAlignment="0" applyProtection="0"/>
    <xf numFmtId="165" fontId="36" fillId="18" borderId="0" applyNumberFormat="0" applyBorder="0" applyAlignment="0" applyProtection="0"/>
    <xf numFmtId="165" fontId="36" fillId="18" borderId="0" applyNumberFormat="0" applyBorder="0" applyAlignment="0" applyProtection="0"/>
    <xf numFmtId="165" fontId="36" fillId="18" borderId="0" applyNumberFormat="0" applyBorder="0" applyAlignment="0" applyProtection="0"/>
    <xf numFmtId="165" fontId="36" fillId="18" borderId="0" applyNumberFormat="0" applyBorder="0" applyAlignment="0" applyProtection="0"/>
    <xf numFmtId="165" fontId="36" fillId="19" borderId="0" applyNumberFormat="0" applyBorder="0" applyAlignment="0" applyProtection="0"/>
    <xf numFmtId="165" fontId="36" fillId="19" borderId="0" applyNumberFormat="0" applyBorder="0" applyAlignment="0" applyProtection="0"/>
    <xf numFmtId="165" fontId="36" fillId="19" borderId="0" applyNumberFormat="0" applyBorder="0" applyAlignment="0" applyProtection="0"/>
    <xf numFmtId="165" fontId="36" fillId="19" borderId="0" applyNumberFormat="0" applyBorder="0" applyAlignment="0" applyProtection="0"/>
    <xf numFmtId="165" fontId="36" fillId="19" borderId="0" applyNumberFormat="0" applyBorder="0" applyAlignment="0" applyProtection="0"/>
    <xf numFmtId="165" fontId="36" fillId="20" borderId="0" applyNumberFormat="0" applyBorder="0" applyAlignment="0" applyProtection="0"/>
    <xf numFmtId="165" fontId="36" fillId="20" borderId="0" applyNumberFormat="0" applyBorder="0" applyAlignment="0" applyProtection="0"/>
    <xf numFmtId="165" fontId="36" fillId="20" borderId="0" applyNumberFormat="0" applyBorder="0" applyAlignment="0" applyProtection="0"/>
    <xf numFmtId="165" fontId="36" fillId="20" borderId="0" applyNumberFormat="0" applyBorder="0" applyAlignment="0" applyProtection="0"/>
    <xf numFmtId="165" fontId="36" fillId="20" borderId="0" applyNumberFormat="0" applyBorder="0" applyAlignment="0" applyProtection="0"/>
    <xf numFmtId="165" fontId="36" fillId="17" borderId="0" applyNumberFormat="0" applyBorder="0" applyAlignment="0" applyProtection="0"/>
    <xf numFmtId="165" fontId="36" fillId="17" borderId="0" applyNumberFormat="0" applyBorder="0" applyAlignment="0" applyProtection="0"/>
    <xf numFmtId="165" fontId="36" fillId="17" borderId="0" applyNumberFormat="0" applyBorder="0" applyAlignment="0" applyProtection="0"/>
    <xf numFmtId="165" fontId="36" fillId="17" borderId="0" applyNumberFormat="0" applyBorder="0" applyAlignment="0" applyProtection="0"/>
    <xf numFmtId="165" fontId="36" fillId="17" borderId="0" applyNumberFormat="0" applyBorder="0" applyAlignment="0" applyProtection="0"/>
    <xf numFmtId="165" fontId="36" fillId="21" borderId="0" applyNumberFormat="0" applyBorder="0" applyAlignment="0" applyProtection="0"/>
    <xf numFmtId="165" fontId="36" fillId="21" borderId="0" applyNumberFormat="0" applyBorder="0" applyAlignment="0" applyProtection="0"/>
    <xf numFmtId="165" fontId="36" fillId="21" borderId="0" applyNumberFormat="0" applyBorder="0" applyAlignment="0" applyProtection="0"/>
    <xf numFmtId="165" fontId="36" fillId="21" borderId="0" applyNumberFormat="0" applyBorder="0" applyAlignment="0" applyProtection="0"/>
    <xf numFmtId="165" fontId="36" fillId="21" borderId="0" applyNumberFormat="0" applyBorder="0" applyAlignment="0" applyProtection="0"/>
    <xf numFmtId="165" fontId="37" fillId="22" borderId="0" applyNumberFormat="0" applyBorder="0" applyAlignment="0" applyProtection="0"/>
    <xf numFmtId="165" fontId="37" fillId="22" borderId="0" applyNumberFormat="0" applyBorder="0" applyAlignment="0" applyProtection="0"/>
    <xf numFmtId="165" fontId="37" fillId="22" borderId="0" applyNumberFormat="0" applyBorder="0" applyAlignment="0" applyProtection="0"/>
    <xf numFmtId="165" fontId="37" fillId="22" borderId="0" applyNumberFormat="0" applyBorder="0" applyAlignment="0" applyProtection="0"/>
    <xf numFmtId="165" fontId="37" fillId="22" borderId="0" applyNumberFormat="0" applyBorder="0" applyAlignment="0" applyProtection="0"/>
    <xf numFmtId="165" fontId="38" fillId="11" borderId="30" applyNumberFormat="0" applyAlignment="0" applyProtection="0"/>
    <xf numFmtId="165" fontId="38" fillId="11" borderId="30" applyNumberFormat="0" applyAlignment="0" applyProtection="0"/>
    <xf numFmtId="165" fontId="38" fillId="11" borderId="30" applyNumberFormat="0" applyAlignment="0" applyProtection="0"/>
    <xf numFmtId="165" fontId="38" fillId="11" borderId="30" applyNumberFormat="0" applyAlignment="0" applyProtection="0"/>
    <xf numFmtId="165" fontId="38" fillId="11" borderId="30" applyNumberFormat="0" applyAlignment="0" applyProtection="0"/>
    <xf numFmtId="165" fontId="39" fillId="23" borderId="31" applyNumberFormat="0" applyAlignment="0" applyProtection="0"/>
    <xf numFmtId="165" fontId="39" fillId="23" borderId="31" applyNumberFormat="0" applyAlignment="0" applyProtection="0"/>
    <xf numFmtId="165" fontId="39" fillId="23" borderId="31" applyNumberFormat="0" applyAlignment="0" applyProtection="0"/>
    <xf numFmtId="165" fontId="39" fillId="23" borderId="31" applyNumberFormat="0" applyAlignment="0" applyProtection="0"/>
    <xf numFmtId="165" fontId="39" fillId="23" borderId="31" applyNumberFormat="0" applyAlignment="0" applyProtection="0"/>
    <xf numFmtId="165" fontId="40" fillId="0" borderId="0" applyNumberFormat="0" applyFill="0" applyBorder="0" applyAlignment="0" applyProtection="0"/>
    <xf numFmtId="165" fontId="40" fillId="0" borderId="0" applyNumberFormat="0" applyFill="0" applyBorder="0" applyAlignment="0" applyProtection="0"/>
    <xf numFmtId="165" fontId="40" fillId="0" borderId="0" applyNumberFormat="0" applyFill="0" applyBorder="0" applyAlignment="0" applyProtection="0"/>
    <xf numFmtId="165" fontId="40" fillId="0" borderId="0" applyNumberFormat="0" applyFill="0" applyBorder="0" applyAlignment="0" applyProtection="0"/>
    <xf numFmtId="165" fontId="40" fillId="0" borderId="0" applyNumberFormat="0" applyFill="0" applyBorder="0" applyAlignment="0" applyProtection="0"/>
    <xf numFmtId="165" fontId="41" fillId="24" borderId="0" applyNumberFormat="0" applyBorder="0" applyAlignment="0" applyProtection="0"/>
    <xf numFmtId="165" fontId="41" fillId="24" borderId="0" applyNumberFormat="0" applyBorder="0" applyAlignment="0" applyProtection="0"/>
    <xf numFmtId="165" fontId="41" fillId="24" borderId="0" applyNumberFormat="0" applyBorder="0" applyAlignment="0" applyProtection="0"/>
    <xf numFmtId="165" fontId="41" fillId="24" borderId="0" applyNumberFormat="0" applyBorder="0" applyAlignment="0" applyProtection="0"/>
    <xf numFmtId="165" fontId="41" fillId="24" borderId="0" applyNumberFormat="0" applyBorder="0" applyAlignment="0" applyProtection="0"/>
    <xf numFmtId="165" fontId="42" fillId="0" borderId="32" applyNumberFormat="0" applyFill="0" applyAlignment="0" applyProtection="0"/>
    <xf numFmtId="165" fontId="42" fillId="0" borderId="32" applyNumberFormat="0" applyFill="0" applyAlignment="0" applyProtection="0"/>
    <xf numFmtId="165" fontId="42" fillId="0" borderId="32" applyNumberFormat="0" applyFill="0" applyAlignment="0" applyProtection="0"/>
    <xf numFmtId="165" fontId="42" fillId="0" borderId="32" applyNumberFormat="0" applyFill="0" applyAlignment="0" applyProtection="0"/>
    <xf numFmtId="165" fontId="42" fillId="0" borderId="32" applyNumberFormat="0" applyFill="0" applyAlignment="0" applyProtection="0"/>
    <xf numFmtId="165" fontId="43" fillId="0" borderId="33" applyNumberFormat="0" applyFill="0" applyAlignment="0" applyProtection="0"/>
    <xf numFmtId="165" fontId="43" fillId="0" borderId="33" applyNumberFormat="0" applyFill="0" applyAlignment="0" applyProtection="0"/>
    <xf numFmtId="165" fontId="43" fillId="0" borderId="33" applyNumberFormat="0" applyFill="0" applyAlignment="0" applyProtection="0"/>
    <xf numFmtId="165" fontId="43" fillId="0" borderId="33" applyNumberFormat="0" applyFill="0" applyAlignment="0" applyProtection="0"/>
    <xf numFmtId="165" fontId="43" fillId="0" borderId="33" applyNumberFormat="0" applyFill="0" applyAlignment="0" applyProtection="0"/>
    <xf numFmtId="165" fontId="44" fillId="0" borderId="34" applyNumberFormat="0" applyFill="0" applyAlignment="0" applyProtection="0"/>
    <xf numFmtId="165" fontId="44" fillId="0" borderId="34" applyNumberFormat="0" applyFill="0" applyAlignment="0" applyProtection="0"/>
    <xf numFmtId="165" fontId="44" fillId="0" borderId="34" applyNumberFormat="0" applyFill="0" applyAlignment="0" applyProtection="0"/>
    <xf numFmtId="165" fontId="44" fillId="0" borderId="34" applyNumberFormat="0" applyFill="0" applyAlignment="0" applyProtection="0"/>
    <xf numFmtId="165" fontId="44" fillId="0" borderId="34" applyNumberFormat="0" applyFill="0" applyAlignment="0" applyProtection="0"/>
    <xf numFmtId="165" fontId="44" fillId="0" borderId="0" applyNumberFormat="0" applyFill="0" applyBorder="0" applyAlignment="0" applyProtection="0"/>
    <xf numFmtId="165" fontId="44" fillId="0" borderId="0" applyNumberFormat="0" applyFill="0" applyBorder="0" applyAlignment="0" applyProtection="0"/>
    <xf numFmtId="165" fontId="44" fillId="0" borderId="0" applyNumberFormat="0" applyFill="0" applyBorder="0" applyAlignment="0" applyProtection="0"/>
    <xf numFmtId="165" fontId="44" fillId="0" borderId="0" applyNumberFormat="0" applyFill="0" applyBorder="0" applyAlignment="0" applyProtection="0"/>
    <xf numFmtId="165" fontId="44" fillId="0" borderId="0" applyNumberFormat="0" applyFill="0" applyBorder="0" applyAlignment="0" applyProtection="0"/>
    <xf numFmtId="165" fontId="45" fillId="16" borderId="30" applyNumberFormat="0" applyAlignment="0" applyProtection="0"/>
    <xf numFmtId="165" fontId="45" fillId="16" borderId="30" applyNumberFormat="0" applyAlignment="0" applyProtection="0"/>
    <xf numFmtId="165" fontId="45" fillId="16" borderId="30" applyNumberFormat="0" applyAlignment="0" applyProtection="0"/>
    <xf numFmtId="165" fontId="45" fillId="16" borderId="30" applyNumberFormat="0" applyAlignment="0" applyProtection="0"/>
    <xf numFmtId="165" fontId="45" fillId="16" borderId="30" applyNumberFormat="0" applyAlignment="0" applyProtection="0"/>
    <xf numFmtId="165" fontId="46" fillId="0" borderId="35" applyNumberFormat="0" applyFill="0" applyAlignment="0" applyProtection="0"/>
    <xf numFmtId="165" fontId="46" fillId="0" borderId="35" applyNumberFormat="0" applyFill="0" applyAlignment="0" applyProtection="0"/>
    <xf numFmtId="165" fontId="46" fillId="0" borderId="35" applyNumberFormat="0" applyFill="0" applyAlignment="0" applyProtection="0"/>
    <xf numFmtId="165" fontId="46" fillId="0" borderId="35" applyNumberFormat="0" applyFill="0" applyAlignment="0" applyProtection="0"/>
    <xf numFmtId="165" fontId="46" fillId="0" borderId="35" applyNumberFormat="0" applyFill="0" applyAlignment="0" applyProtection="0"/>
    <xf numFmtId="165" fontId="47" fillId="16" borderId="0" applyNumberFormat="0" applyBorder="0" applyAlignment="0" applyProtection="0"/>
    <xf numFmtId="165" fontId="47" fillId="16" borderId="0" applyNumberFormat="0" applyBorder="0" applyAlignment="0" applyProtection="0"/>
    <xf numFmtId="165" fontId="47" fillId="16" borderId="0" applyNumberFormat="0" applyBorder="0" applyAlignment="0" applyProtection="0"/>
    <xf numFmtId="165" fontId="47" fillId="16" borderId="0" applyNumberFormat="0" applyBorder="0" applyAlignment="0" applyProtection="0"/>
    <xf numFmtId="165" fontId="47" fillId="16" borderId="0" applyNumberFormat="0" applyBorder="0" applyAlignment="0" applyProtection="0"/>
    <xf numFmtId="165" fontId="27" fillId="0" borderId="0"/>
    <xf numFmtId="165" fontId="26" fillId="0" borderId="0"/>
    <xf numFmtId="165" fontId="27" fillId="0" borderId="0"/>
    <xf numFmtId="165" fontId="11" fillId="0" borderId="0"/>
    <xf numFmtId="165" fontId="11" fillId="0" borderId="0"/>
    <xf numFmtId="165" fontId="11" fillId="13" borderId="36" applyNumberFormat="0" applyFont="0" applyAlignment="0" applyProtection="0"/>
    <xf numFmtId="165" fontId="11" fillId="13" borderId="36" applyNumberFormat="0" applyFont="0" applyAlignment="0" applyProtection="0"/>
    <xf numFmtId="165" fontId="11" fillId="13" borderId="36" applyNumberFormat="0" applyFont="0" applyAlignment="0" applyProtection="0"/>
    <xf numFmtId="165" fontId="11" fillId="13" borderId="36" applyNumberFormat="0" applyFont="0" applyAlignment="0" applyProtection="0"/>
    <xf numFmtId="165" fontId="11" fillId="13" borderId="36" applyNumberFormat="0" applyFont="0" applyAlignment="0" applyProtection="0"/>
    <xf numFmtId="165" fontId="48" fillId="11" borderId="37" applyNumberFormat="0" applyAlignment="0" applyProtection="0"/>
    <xf numFmtId="165" fontId="48" fillId="11" borderId="37" applyNumberFormat="0" applyAlignment="0" applyProtection="0"/>
    <xf numFmtId="165" fontId="48" fillId="11" borderId="37" applyNumberFormat="0" applyAlignment="0" applyProtection="0"/>
    <xf numFmtId="165" fontId="48" fillId="11" borderId="37" applyNumberFormat="0" applyAlignment="0" applyProtection="0"/>
    <xf numFmtId="165" fontId="48" fillId="11" borderId="37" applyNumberFormat="0" applyAlignment="0" applyProtection="0"/>
    <xf numFmtId="9" fontId="26" fillId="0" borderId="0" applyFont="0" applyFill="0" applyBorder="0" applyAlignment="0" applyProtection="0"/>
    <xf numFmtId="165" fontId="49" fillId="0" borderId="0" applyNumberFormat="0" applyFill="0" applyBorder="0" applyAlignment="0" applyProtection="0"/>
    <xf numFmtId="165" fontId="49" fillId="0" borderId="0" applyNumberFormat="0" applyFill="0" applyBorder="0" applyAlignment="0" applyProtection="0"/>
    <xf numFmtId="165" fontId="49" fillId="0" borderId="0" applyNumberFormat="0" applyFill="0" applyBorder="0" applyAlignment="0" applyProtection="0"/>
    <xf numFmtId="165" fontId="49" fillId="0" borderId="0" applyNumberFormat="0" applyFill="0" applyBorder="0" applyAlignment="0" applyProtection="0"/>
    <xf numFmtId="165" fontId="49" fillId="0" borderId="0" applyNumberFormat="0" applyFill="0" applyBorder="0" applyAlignment="0" applyProtection="0"/>
    <xf numFmtId="165" fontId="50" fillId="0" borderId="38" applyNumberFormat="0" applyFill="0" applyAlignment="0" applyProtection="0"/>
    <xf numFmtId="165" fontId="50" fillId="0" borderId="38" applyNumberFormat="0" applyFill="0" applyAlignment="0" applyProtection="0"/>
    <xf numFmtId="165" fontId="50" fillId="0" borderId="38" applyNumberFormat="0" applyFill="0" applyAlignment="0" applyProtection="0"/>
    <xf numFmtId="165" fontId="50" fillId="0" borderId="38" applyNumberFormat="0" applyFill="0" applyAlignment="0" applyProtection="0"/>
    <xf numFmtId="165" fontId="50" fillId="0" borderId="38" applyNumberFormat="0" applyFill="0" applyAlignment="0" applyProtection="0"/>
    <xf numFmtId="165" fontId="51" fillId="0" borderId="0" applyNumberFormat="0" applyFill="0" applyBorder="0" applyAlignment="0" applyProtection="0"/>
    <xf numFmtId="165" fontId="51" fillId="0" borderId="0" applyNumberFormat="0" applyFill="0" applyBorder="0" applyAlignment="0" applyProtection="0"/>
    <xf numFmtId="165" fontId="51" fillId="0" borderId="0" applyNumberFormat="0" applyFill="0" applyBorder="0" applyAlignment="0" applyProtection="0"/>
    <xf numFmtId="165" fontId="51" fillId="0" borderId="0" applyNumberFormat="0" applyFill="0" applyBorder="0" applyAlignment="0" applyProtection="0"/>
    <xf numFmtId="165" fontId="51" fillId="0" borderId="0" applyNumberFormat="0" applyFill="0" applyBorder="0" applyAlignment="0" applyProtection="0"/>
  </cellStyleXfs>
  <cellXfs count="261">
    <xf numFmtId="0" fontId="0" fillId="0" borderId="0" xfId="0"/>
    <xf numFmtId="0" fontId="10" fillId="0" borderId="0" xfId="0" applyFont="1" applyFill="1" applyBorder="1" applyProtection="1">
      <protection hidden="1"/>
    </xf>
    <xf numFmtId="0" fontId="11" fillId="0" borderId="0" xfId="0" applyFont="1" applyFill="1" applyBorder="1" applyProtection="1">
      <protection hidden="1"/>
    </xf>
    <xf numFmtId="165" fontId="13" fillId="3" borderId="0" xfId="6" applyFont="1" applyFill="1" applyProtection="1">
      <protection hidden="1"/>
    </xf>
    <xf numFmtId="165" fontId="24" fillId="3" borderId="0" xfId="6" applyFont="1" applyFill="1" applyProtection="1">
      <protection hidden="1"/>
    </xf>
    <xf numFmtId="165" fontId="25" fillId="3" borderId="0" xfId="6" applyFont="1" applyFill="1" applyAlignment="1" applyProtection="1">
      <alignment horizontal="left" vertical="center"/>
      <protection hidden="1"/>
    </xf>
    <xf numFmtId="165" fontId="13" fillId="3" borderId="0" xfId="6" applyFont="1" applyFill="1" applyAlignment="1" applyProtection="1">
      <alignment horizontal="justify" wrapText="1"/>
      <protection hidden="1"/>
    </xf>
    <xf numFmtId="165" fontId="29" fillId="0" borderId="0" xfId="1" applyFont="1" applyFill="1" applyBorder="1" applyAlignment="1" applyProtection="1">
      <alignment vertical="top"/>
      <protection hidden="1"/>
    </xf>
    <xf numFmtId="165" fontId="30" fillId="0" borderId="0" xfId="1" applyFont="1" applyFill="1" applyBorder="1" applyAlignment="1" applyProtection="1">
      <alignment horizontal="left" vertical="top" wrapText="1"/>
      <protection hidden="1"/>
    </xf>
    <xf numFmtId="165" fontId="29" fillId="3" borderId="0" xfId="1" applyFont="1" applyFill="1" applyBorder="1" applyAlignment="1" applyProtection="1">
      <alignment vertical="top"/>
      <protection hidden="1"/>
    </xf>
    <xf numFmtId="1" fontId="30" fillId="3" borderId="0" xfId="1" applyNumberFormat="1" applyFont="1" applyFill="1" applyBorder="1" applyAlignment="1" applyProtection="1">
      <alignment horizontal="left" vertical="top" wrapText="1"/>
      <protection hidden="1"/>
    </xf>
    <xf numFmtId="1" fontId="30" fillId="0" borderId="0" xfId="1" applyNumberFormat="1" applyFont="1" applyFill="1" applyBorder="1" applyAlignment="1" applyProtection="1">
      <alignment horizontal="left" vertical="top" wrapText="1"/>
      <protection hidden="1"/>
    </xf>
    <xf numFmtId="0" fontId="13" fillId="3" borderId="0" xfId="6" applyNumberFormat="1" applyFont="1" applyFill="1" applyAlignment="1" applyProtection="1">
      <alignment vertical="top" wrapText="1"/>
      <protection hidden="1"/>
    </xf>
    <xf numFmtId="0" fontId="13" fillId="3" borderId="0" xfId="6" applyNumberFormat="1" applyFont="1" applyFill="1" applyAlignment="1" applyProtection="1">
      <alignment horizontal="left" vertical="top" wrapText="1"/>
      <protection hidden="1"/>
    </xf>
    <xf numFmtId="165" fontId="52" fillId="3" borderId="0" xfId="6" applyFont="1" applyFill="1" applyProtection="1">
      <protection hidden="1"/>
    </xf>
    <xf numFmtId="165" fontId="53" fillId="3" borderId="0" xfId="6" applyFont="1" applyFill="1" applyAlignment="1" applyProtection="1">
      <alignment horizontal="right"/>
      <protection hidden="1"/>
    </xf>
    <xf numFmtId="165" fontId="52" fillId="3" borderId="0" xfId="6" applyNumberFormat="1" applyFont="1" applyFill="1" applyAlignment="1" applyProtection="1">
      <alignment horizontal="left"/>
      <protection hidden="1"/>
    </xf>
    <xf numFmtId="15" fontId="52" fillId="3" borderId="0" xfId="6" applyNumberFormat="1" applyFont="1" applyFill="1" applyProtection="1">
      <protection hidden="1"/>
    </xf>
    <xf numFmtId="165" fontId="52" fillId="3" borderId="0" xfId="6" applyFont="1" applyFill="1" applyAlignment="1" applyProtection="1">
      <alignment horizontal="right"/>
      <protection hidden="1"/>
    </xf>
    <xf numFmtId="165" fontId="53" fillId="3" borderId="0" xfId="6" applyFont="1" applyFill="1" applyProtection="1">
      <protection hidden="1"/>
    </xf>
    <xf numFmtId="165" fontId="53" fillId="3" borderId="0" xfId="6" applyNumberFormat="1" applyFont="1" applyFill="1" applyAlignment="1" applyProtection="1">
      <alignment horizontal="left"/>
      <protection hidden="1"/>
    </xf>
    <xf numFmtId="165" fontId="18" fillId="3" borderId="0" xfId="6" applyNumberFormat="1" applyFont="1" applyFill="1" applyAlignment="1" applyProtection="1">
      <alignment horizontal="left"/>
      <protection hidden="1"/>
    </xf>
    <xf numFmtId="0" fontId="18" fillId="3" borderId="0" xfId="6" applyNumberFormat="1" applyFont="1" applyFill="1" applyAlignment="1" applyProtection="1">
      <alignment horizontal="justify" vertical="top" wrapText="1"/>
      <protection hidden="1"/>
    </xf>
    <xf numFmtId="0" fontId="52" fillId="3" borderId="0" xfId="6" applyNumberFormat="1" applyFont="1" applyFill="1" applyAlignment="1" applyProtection="1">
      <alignment horizontal="justify" vertical="top" wrapText="1"/>
      <protection hidden="1"/>
    </xf>
    <xf numFmtId="0" fontId="2" fillId="0" borderId="0" xfId="0" applyFont="1" applyFill="1" applyAlignment="1" applyProtection="1">
      <alignment horizontal="center" vertical="center"/>
      <protection hidden="1"/>
    </xf>
    <xf numFmtId="0" fontId="21" fillId="0"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0" fontId="2"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0" fillId="0" borderId="0" xfId="0" applyProtection="1">
      <protection hidden="1"/>
    </xf>
    <xf numFmtId="0" fontId="59" fillId="4" borderId="24" xfId="2" applyFont="1" applyBorder="1" applyAlignment="1" applyProtection="1">
      <alignment horizontal="left" vertical="center" wrapText="1"/>
      <protection hidden="1"/>
    </xf>
    <xf numFmtId="0" fontId="33" fillId="0" borderId="0" xfId="0" applyNumberFormat="1" applyFont="1" applyFill="1" applyAlignment="1" applyProtection="1">
      <alignment horizontal="left" vertical="center" wrapText="1"/>
      <protection hidden="1"/>
    </xf>
    <xf numFmtId="0" fontId="4" fillId="7" borderId="0" xfId="0" applyFont="1" applyFill="1" applyBorder="1" applyAlignment="1" applyProtection="1">
      <alignment horizontal="center" vertical="center" wrapText="1"/>
      <protection hidden="1"/>
    </xf>
    <xf numFmtId="0" fontId="23"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protection hidden="1"/>
    </xf>
    <xf numFmtId="0" fontId="1"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59" fillId="4" borderId="26" xfId="2" applyFont="1" applyBorder="1" applyAlignment="1" applyProtection="1">
      <alignment horizontal="left" vertical="center" wrapText="1"/>
      <protection hidden="1"/>
    </xf>
    <xf numFmtId="0" fontId="34" fillId="0" borderId="0" xfId="0" applyNumberFormat="1" applyFont="1" applyFill="1" applyAlignment="1" applyProtection="1">
      <alignment horizontal="left" vertical="center" wrapText="1"/>
      <protection hidden="1"/>
    </xf>
    <xf numFmtId="0" fontId="1" fillId="10" borderId="0" xfId="0" applyFont="1" applyFill="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3" fillId="0" borderId="0" xfId="0" applyFont="1" applyFill="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left" vertical="center"/>
      <protection hidden="1"/>
    </xf>
    <xf numFmtId="0" fontId="4" fillId="7" borderId="0" xfId="0" applyFont="1" applyFill="1" applyBorder="1" applyAlignment="1" applyProtection="1">
      <alignment horizontal="left" vertical="center" wrapText="1"/>
      <protection hidden="1"/>
    </xf>
    <xf numFmtId="0" fontId="31" fillId="0" borderId="0" xfId="0" applyFont="1" applyFill="1" applyAlignment="1" applyProtection="1">
      <alignment horizontal="center" vertical="center"/>
      <protection hidden="1"/>
    </xf>
    <xf numFmtId="0" fontId="0" fillId="0" borderId="0" xfId="0" applyFont="1" applyFill="1" applyAlignment="1" applyProtection="1">
      <alignment horizontal="left" vertical="center"/>
      <protection hidden="1"/>
    </xf>
    <xf numFmtId="0" fontId="5" fillId="8" borderId="9" xfId="0" applyFont="1" applyFill="1" applyBorder="1" applyAlignment="1" applyProtection="1">
      <alignment horizontal="left" vertical="center" wrapText="1"/>
      <protection hidden="1"/>
    </xf>
    <xf numFmtId="0" fontId="4" fillId="8" borderId="9" xfId="0" applyFont="1" applyFill="1" applyBorder="1" applyAlignment="1" applyProtection="1">
      <alignment horizontal="left" vertical="center" wrapText="1"/>
      <protection hidden="1"/>
    </xf>
    <xf numFmtId="0" fontId="4" fillId="8" borderId="9" xfId="0" applyFont="1" applyFill="1" applyBorder="1" applyAlignment="1" applyProtection="1">
      <alignment horizontal="center" vertical="center" wrapText="1"/>
      <protection hidden="1"/>
    </xf>
    <xf numFmtId="0" fontId="19" fillId="4" borderId="40" xfId="2" applyFont="1" applyBorder="1" applyAlignment="1" applyProtection="1">
      <alignment horizontal="left" vertical="center" wrapText="1"/>
      <protection hidden="1"/>
    </xf>
    <xf numFmtId="0" fontId="0" fillId="4" borderId="6" xfId="2" applyFont="1" applyAlignment="1" applyProtection="1">
      <alignment horizontal="left" vertical="center" wrapText="1"/>
      <protection hidden="1"/>
    </xf>
    <xf numFmtId="164" fontId="0" fillId="4" borderId="6" xfId="2" applyNumberFormat="1" applyFont="1" applyAlignment="1" applyProtection="1">
      <alignment horizontal="center" vertical="center"/>
      <protection hidden="1"/>
    </xf>
    <xf numFmtId="0" fontId="0" fillId="4" borderId="6" xfId="2" applyFont="1" applyBorder="1" applyAlignment="1" applyProtection="1">
      <alignment horizontal="left" vertical="center" wrapText="1"/>
      <protection hidden="1"/>
    </xf>
    <xf numFmtId="0" fontId="0" fillId="4" borderId="6" xfId="2" applyFont="1" applyBorder="1" applyAlignment="1" applyProtection="1">
      <alignment horizontal="center" vertical="center"/>
      <protection hidden="1"/>
    </xf>
    <xf numFmtId="0" fontId="0" fillId="3" borderId="11" xfId="0" applyFont="1" applyFill="1" applyBorder="1" applyAlignment="1" applyProtection="1">
      <alignment horizontal="center" vertical="center"/>
      <protection locked="0" hidden="1"/>
    </xf>
    <xf numFmtId="0" fontId="31" fillId="3" borderId="0" xfId="0" applyFont="1" applyFill="1" applyBorder="1" applyAlignment="1" applyProtection="1">
      <alignment horizontal="center" vertical="center"/>
      <protection hidden="1"/>
    </xf>
    <xf numFmtId="0" fontId="14" fillId="7" borderId="0" xfId="0" applyNumberFormat="1" applyFont="1" applyFill="1" applyBorder="1" applyAlignment="1" applyProtection="1">
      <alignment horizontal="center" vertical="center"/>
      <protection hidden="1"/>
    </xf>
    <xf numFmtId="0" fontId="14" fillId="7" borderId="0" xfId="0" applyFont="1" applyFill="1" applyBorder="1" applyAlignment="1" applyProtection="1">
      <alignment horizontal="center" vertical="center"/>
      <protection hidden="1"/>
    </xf>
    <xf numFmtId="0" fontId="0" fillId="4" borderId="17" xfId="2" applyFont="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0" fillId="4" borderId="17" xfId="2" applyFont="1" applyBorder="1" applyAlignment="1" applyProtection="1">
      <alignment horizontal="left" vertical="center"/>
      <protection hidden="1"/>
    </xf>
    <xf numFmtId="164" fontId="0" fillId="4" borderId="9" xfId="2" applyNumberFormat="1" applyFont="1" applyBorder="1" applyAlignment="1" applyProtection="1">
      <alignment horizontal="center" vertical="center"/>
      <protection hidden="1"/>
    </xf>
    <xf numFmtId="0" fontId="0" fillId="4" borderId="9" xfId="2" applyFont="1" applyBorder="1" applyAlignment="1" applyProtection="1">
      <alignment horizontal="left" vertical="center" wrapText="1"/>
      <protection hidden="1"/>
    </xf>
    <xf numFmtId="0" fontId="0" fillId="4" borderId="9" xfId="2" applyFont="1" applyBorder="1" applyAlignment="1" applyProtection="1">
      <alignment horizontal="center" vertical="center"/>
      <protection hidden="1"/>
    </xf>
    <xf numFmtId="0" fontId="0" fillId="3" borderId="11" xfId="3" applyFont="1" applyFill="1" applyBorder="1" applyAlignment="1" applyProtection="1">
      <alignment horizontal="center" vertical="center"/>
      <protection locked="0" hidden="1"/>
    </xf>
    <xf numFmtId="164" fontId="9" fillId="4" borderId="6" xfId="2" applyNumberFormat="1" applyAlignment="1" applyProtection="1">
      <alignment horizontal="center" vertical="center"/>
      <protection hidden="1"/>
    </xf>
    <xf numFmtId="0" fontId="9" fillId="4" borderId="6" xfId="2" applyAlignment="1" applyProtection="1">
      <alignment horizontal="left" vertical="center" wrapText="1"/>
      <protection hidden="1"/>
    </xf>
    <xf numFmtId="0" fontId="9" fillId="4" borderId="6" xfId="2" applyAlignment="1" applyProtection="1">
      <alignment horizontal="center" vertical="center"/>
      <protection hidden="1"/>
    </xf>
    <xf numFmtId="0" fontId="0" fillId="4" borderId="14" xfId="2" applyFont="1" applyBorder="1" applyAlignment="1" applyProtection="1">
      <alignment horizontal="center" vertical="center"/>
      <protection hidden="1"/>
    </xf>
    <xf numFmtId="0" fontId="0" fillId="3" borderId="12" xfId="3" applyFont="1" applyFill="1" applyBorder="1" applyAlignment="1" applyProtection="1">
      <alignment horizontal="center" vertical="center"/>
      <protection locked="0" hidden="1"/>
    </xf>
    <xf numFmtId="0" fontId="0" fillId="3" borderId="7" xfId="5" applyFont="1" applyFill="1" applyBorder="1" applyAlignment="1" applyProtection="1">
      <alignment horizontal="center" vertical="center"/>
      <protection locked="0" hidden="1"/>
    </xf>
    <xf numFmtId="0" fontId="0" fillId="4" borderId="6" xfId="2" applyFont="1" applyAlignment="1" applyProtection="1">
      <alignment horizontal="left" vertical="top" wrapText="1"/>
      <protection hidden="1"/>
    </xf>
    <xf numFmtId="0" fontId="4" fillId="7" borderId="8" xfId="4" applyFont="1" applyBorder="1" applyAlignment="1" applyProtection="1">
      <alignment horizontal="left" vertical="center" wrapText="1"/>
      <protection hidden="1"/>
    </xf>
    <xf numFmtId="0" fontId="4" fillId="7" borderId="8" xfId="4" applyFont="1" applyBorder="1" applyAlignment="1" applyProtection="1">
      <alignment horizontal="center" vertical="center" wrapText="1"/>
      <protection hidden="1"/>
    </xf>
    <xf numFmtId="0" fontId="4" fillId="7" borderId="0" xfId="4" applyFont="1" applyBorder="1" applyAlignment="1" applyProtection="1">
      <alignment horizontal="center" vertical="center" wrapText="1"/>
      <protection hidden="1"/>
    </xf>
    <xf numFmtId="0" fontId="4" fillId="0" borderId="0" xfId="4"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protection hidden="1"/>
    </xf>
    <xf numFmtId="0" fontId="4" fillId="0" borderId="0" xfId="4"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3" borderId="0" xfId="0" applyFont="1" applyFill="1" applyBorder="1" applyAlignment="1" applyProtection="1">
      <alignment horizontal="left" vertical="center" wrapText="1"/>
      <protection hidden="1"/>
    </xf>
    <xf numFmtId="164" fontId="22" fillId="0" borderId="0"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0" fillId="3"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0" fontId="4" fillId="2" borderId="0"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164" fontId="0" fillId="4" borderId="6" xfId="2" applyNumberFormat="1" applyFont="1" applyBorder="1" applyAlignment="1" applyProtection="1">
      <alignment horizontal="center" vertical="center"/>
      <protection hidden="1"/>
    </xf>
    <xf numFmtId="0" fontId="0" fillId="4" borderId="6" xfId="2" applyFont="1" applyBorder="1" applyAlignment="1" applyProtection="1">
      <alignment horizontal="left" vertical="center"/>
      <protection hidden="1"/>
    </xf>
    <xf numFmtId="0" fontId="0" fillId="4" borderId="42" xfId="2" applyFont="1" applyBorder="1" applyAlignment="1" applyProtection="1">
      <alignment horizontal="center" vertical="center"/>
      <protection hidden="1"/>
    </xf>
    <xf numFmtId="0" fontId="0" fillId="3" borderId="3" xfId="0" applyFont="1" applyFill="1" applyBorder="1" applyAlignment="1" applyProtection="1">
      <alignment horizontal="center" vertical="center"/>
      <protection locked="0" hidden="1"/>
    </xf>
    <xf numFmtId="0" fontId="0" fillId="0" borderId="0" xfId="0" applyFont="1" applyFill="1" applyAlignment="1" applyProtection="1">
      <alignment vertical="center"/>
      <protection hidden="1"/>
    </xf>
    <xf numFmtId="0" fontId="0" fillId="4" borderId="7" xfId="2" applyFont="1" applyBorder="1" applyAlignment="1" applyProtection="1">
      <alignment horizontal="center" vertical="center"/>
      <protection hidden="1"/>
    </xf>
    <xf numFmtId="0" fontId="0" fillId="4" borderId="6" xfId="2" applyFont="1" applyAlignment="1" applyProtection="1">
      <alignment horizontal="left" vertical="center"/>
      <protection hidden="1"/>
    </xf>
    <xf numFmtId="0" fontId="0" fillId="4" borderId="6" xfId="2" applyFont="1" applyAlignment="1" applyProtection="1">
      <alignment horizontal="center" vertical="center"/>
      <protection hidden="1"/>
    </xf>
    <xf numFmtId="164" fontId="0" fillId="4" borderId="8" xfId="2" applyNumberFormat="1" applyFont="1" applyBorder="1" applyAlignment="1" applyProtection="1">
      <alignment horizontal="center" vertical="center"/>
      <protection hidden="1"/>
    </xf>
    <xf numFmtId="0" fontId="0" fillId="4" borderId="8" xfId="2" applyFont="1" applyBorder="1" applyAlignment="1" applyProtection="1">
      <alignment horizontal="left" vertical="center"/>
      <protection hidden="1"/>
    </xf>
    <xf numFmtId="0" fontId="0" fillId="4" borderId="8" xfId="2" applyFont="1" applyBorder="1" applyAlignment="1" applyProtection="1">
      <alignment horizontal="center" vertical="center"/>
      <protection hidden="1"/>
    </xf>
    <xf numFmtId="0" fontId="0" fillId="3" borderId="2" xfId="0" applyFont="1" applyFill="1" applyBorder="1" applyAlignment="1" applyProtection="1">
      <alignment horizontal="center" vertical="center"/>
      <protection locked="0" hidden="1"/>
    </xf>
    <xf numFmtId="0" fontId="0" fillId="3" borderId="0" xfId="0" applyFont="1" applyFill="1" applyBorder="1" applyAlignment="1" applyProtection="1">
      <alignment horizontal="left" vertical="center"/>
      <protection hidden="1"/>
    </xf>
    <xf numFmtId="0" fontId="2" fillId="0" borderId="0" xfId="0" applyFont="1" applyFill="1" applyAlignment="1" applyProtection="1">
      <alignment horizontal="left" vertical="center"/>
      <protection hidden="1"/>
    </xf>
    <xf numFmtId="0" fontId="21" fillId="0" borderId="0" xfId="0" applyFont="1" applyFill="1" applyAlignment="1" applyProtection="1">
      <alignment vertical="center"/>
      <protection hidden="1"/>
    </xf>
    <xf numFmtId="0" fontId="31" fillId="0" borderId="0" xfId="0" applyFont="1" applyFill="1" applyBorder="1" applyAlignment="1" applyProtection="1">
      <alignment horizontal="center" vertical="center" wrapText="1"/>
      <protection hidden="1"/>
    </xf>
    <xf numFmtId="0" fontId="7" fillId="0" borderId="0" xfId="0" applyFont="1" applyFill="1" applyAlignment="1" applyProtection="1">
      <alignment vertical="center"/>
      <protection hidden="1"/>
    </xf>
    <xf numFmtId="0" fontId="15" fillId="9" borderId="9" xfId="5" applyFont="1" applyBorder="1" applyAlignment="1" applyProtection="1">
      <alignment horizontal="center" vertical="center"/>
      <protection hidden="1"/>
    </xf>
    <xf numFmtId="0" fontId="15" fillId="9" borderId="9" xfId="5" applyFont="1" applyBorder="1" applyAlignment="1" applyProtection="1">
      <alignment horizontal="left" vertical="center"/>
      <protection hidden="1"/>
    </xf>
    <xf numFmtId="0" fontId="15" fillId="9" borderId="16" xfId="5" applyBorder="1" applyAlignment="1" applyProtection="1">
      <alignment horizontal="center" vertical="center"/>
      <protection locked="0" hidden="1"/>
    </xf>
    <xf numFmtId="0" fontId="31" fillId="0" borderId="23" xfId="0" applyFont="1" applyFill="1" applyBorder="1" applyAlignment="1" applyProtection="1">
      <alignment horizontal="center" vertical="center"/>
      <protection hidden="1"/>
    </xf>
    <xf numFmtId="0" fontId="0" fillId="4" borderId="17" xfId="2" applyFont="1" applyBorder="1" applyAlignment="1" applyProtection="1">
      <alignment vertical="center"/>
      <protection hidden="1"/>
    </xf>
    <xf numFmtId="0" fontId="15" fillId="9" borderId="6" xfId="5" applyFont="1" applyAlignment="1" applyProtection="1">
      <alignment horizontal="center" vertical="center"/>
      <protection hidden="1"/>
    </xf>
    <xf numFmtId="0" fontId="15" fillId="9" borderId="6" xfId="5" applyFont="1" applyAlignment="1" applyProtection="1">
      <alignment horizontal="left" vertical="center"/>
      <protection hidden="1"/>
    </xf>
    <xf numFmtId="0" fontId="15" fillId="9" borderId="13" xfId="5" applyBorder="1" applyAlignment="1" applyProtection="1">
      <alignment horizontal="center" vertical="center"/>
      <protection locked="0" hidden="1"/>
    </xf>
    <xf numFmtId="0" fontId="0" fillId="4" borderId="7" xfId="2" applyFont="1" applyBorder="1" applyAlignment="1" applyProtection="1">
      <alignment vertical="center"/>
      <protection hidden="1"/>
    </xf>
    <xf numFmtId="0" fontId="9" fillId="3" borderId="13" xfId="5" applyFont="1" applyFill="1" applyBorder="1" applyAlignment="1" applyProtection="1">
      <alignment horizontal="center" vertical="center"/>
      <protection locked="0" hidden="1"/>
    </xf>
    <xf numFmtId="0" fontId="15" fillId="9" borderId="8" xfId="5" applyFont="1" applyBorder="1" applyAlignment="1" applyProtection="1">
      <alignment horizontal="center" vertical="center"/>
      <protection hidden="1"/>
    </xf>
    <xf numFmtId="0" fontId="15" fillId="9" borderId="8" xfId="5" applyFont="1" applyBorder="1" applyAlignment="1" applyProtection="1">
      <alignment horizontal="left" vertical="center"/>
      <protection hidden="1"/>
    </xf>
    <xf numFmtId="0" fontId="15" fillId="9" borderId="22" xfId="5" applyBorder="1" applyAlignment="1" applyProtection="1">
      <alignment horizontal="center" vertical="center"/>
      <protection locked="0" hidden="1"/>
    </xf>
    <xf numFmtId="0" fontId="31" fillId="0" borderId="0" xfId="0" applyFont="1" applyFill="1" applyBorder="1" applyAlignment="1" applyProtection="1">
      <alignment horizontal="center" vertical="center"/>
      <protection hidden="1"/>
    </xf>
    <xf numFmtId="0" fontId="31" fillId="0" borderId="0" xfId="0" applyFont="1" applyProtection="1">
      <protection hidden="1"/>
    </xf>
    <xf numFmtId="0" fontId="5" fillId="2" borderId="9" xfId="0" applyFont="1" applyFill="1" applyBorder="1" applyAlignment="1" applyProtection="1">
      <alignment horizontal="left" vertical="center" wrapText="1"/>
      <protection hidden="1"/>
    </xf>
    <xf numFmtId="0" fontId="4" fillId="2" borderId="9" xfId="0" applyFont="1" applyFill="1" applyBorder="1" applyAlignment="1" applyProtection="1">
      <alignment horizontal="left" vertical="center" wrapText="1"/>
      <protection hidden="1"/>
    </xf>
    <xf numFmtId="0" fontId="4" fillId="2" borderId="9" xfId="0" applyFont="1" applyFill="1" applyBorder="1" applyAlignment="1" applyProtection="1">
      <alignment vertical="center" wrapText="1"/>
      <protection hidden="1"/>
    </xf>
    <xf numFmtId="0" fontId="15" fillId="9" borderId="9" xfId="5" applyBorder="1" applyAlignment="1" applyProtection="1">
      <alignment horizontal="center" vertical="center"/>
      <protection hidden="1"/>
    </xf>
    <xf numFmtId="0" fontId="15" fillId="9" borderId="9" xfId="5" applyBorder="1" applyAlignment="1" applyProtection="1">
      <alignment horizontal="left" vertical="center"/>
      <protection hidden="1"/>
    </xf>
    <xf numFmtId="0" fontId="15" fillId="9" borderId="10" xfId="5" applyBorder="1" applyAlignment="1" applyProtection="1">
      <alignment horizontal="center" vertical="center"/>
      <protection hidden="1"/>
    </xf>
    <xf numFmtId="0" fontId="15" fillId="9" borderId="6" xfId="5" applyAlignment="1" applyProtection="1">
      <alignment horizontal="center" vertical="center"/>
      <protection hidden="1"/>
    </xf>
    <xf numFmtId="0" fontId="15" fillId="9" borderId="6" xfId="5" applyAlignment="1" applyProtection="1">
      <alignment horizontal="left" vertical="center"/>
      <protection hidden="1"/>
    </xf>
    <xf numFmtId="0" fontId="15" fillId="9" borderId="14" xfId="5" applyBorder="1" applyAlignment="1" applyProtection="1">
      <alignment horizontal="center" vertical="center"/>
      <protection hidden="1"/>
    </xf>
    <xf numFmtId="0" fontId="15" fillId="9" borderId="8" xfId="5" applyBorder="1" applyAlignment="1" applyProtection="1">
      <alignment horizontal="center" vertical="center"/>
      <protection hidden="1"/>
    </xf>
    <xf numFmtId="0" fontId="15" fillId="9" borderId="8" xfId="5" applyBorder="1" applyAlignment="1" applyProtection="1">
      <alignment horizontal="left" vertical="center"/>
      <protection hidden="1"/>
    </xf>
    <xf numFmtId="0" fontId="15" fillId="9" borderId="15" xfId="5" applyBorder="1" applyAlignment="1" applyProtection="1">
      <alignment horizontal="center" vertical="center"/>
      <protection hidden="1"/>
    </xf>
    <xf numFmtId="0" fontId="15" fillId="9" borderId="9" xfId="5" applyBorder="1" applyAlignment="1" applyProtection="1">
      <alignment horizontal="center" vertical="center"/>
      <protection locked="0" hidden="1"/>
    </xf>
    <xf numFmtId="0" fontId="15" fillId="9" borderId="6" xfId="5" applyAlignment="1" applyProtection="1">
      <alignment horizontal="center" vertical="center"/>
      <protection locked="0" hidden="1"/>
    </xf>
    <xf numFmtId="0" fontId="15" fillId="9" borderId="8" xfId="5" applyBorder="1" applyAlignment="1" applyProtection="1">
      <alignment horizontal="center" vertical="center"/>
      <protection locked="0" hidden="1"/>
    </xf>
    <xf numFmtId="0" fontId="9" fillId="4" borderId="40" xfId="2" applyFont="1" applyBorder="1" applyAlignment="1" applyProtection="1">
      <alignment horizontal="center" vertical="center" wrapText="1"/>
      <protection hidden="1"/>
    </xf>
    <xf numFmtId="0" fontId="9" fillId="4" borderId="40" xfId="2" applyFont="1" applyBorder="1" applyAlignment="1" applyProtection="1">
      <alignment horizontal="left" vertical="center" wrapText="1"/>
      <protection hidden="1"/>
    </xf>
    <xf numFmtId="0" fontId="0" fillId="4" borderId="40" xfId="2" applyFont="1" applyBorder="1" applyAlignment="1" applyProtection="1">
      <alignment horizontal="left" vertical="center" wrapText="1"/>
      <protection hidden="1"/>
    </xf>
    <xf numFmtId="0" fontId="9" fillId="3" borderId="7" xfId="5" applyFont="1" applyFill="1" applyBorder="1" applyAlignment="1" applyProtection="1">
      <alignment horizontal="center" vertical="center"/>
      <protection locked="0" hidden="1"/>
    </xf>
    <xf numFmtId="164" fontId="9" fillId="4" borderId="9" xfId="2" applyNumberFormat="1" applyBorder="1" applyAlignment="1" applyProtection="1">
      <alignment horizontal="center" vertical="center"/>
      <protection hidden="1"/>
    </xf>
    <xf numFmtId="0" fontId="9" fillId="4" borderId="9" xfId="2" applyBorder="1" applyAlignment="1" applyProtection="1">
      <alignment horizontal="left" vertical="center"/>
      <protection hidden="1"/>
    </xf>
    <xf numFmtId="0" fontId="9" fillId="3" borderId="16" xfId="5" applyFont="1" applyFill="1" applyBorder="1" applyAlignment="1" applyProtection="1">
      <alignment horizontal="center" vertical="center"/>
      <protection locked="0" hidden="1"/>
    </xf>
    <xf numFmtId="0" fontId="9" fillId="4" borderId="6" xfId="2" applyAlignment="1" applyProtection="1">
      <alignment horizontal="left" vertical="center"/>
      <protection hidden="1"/>
    </xf>
    <xf numFmtId="0" fontId="19" fillId="4" borderId="41" xfId="2" applyFont="1" applyBorder="1" applyAlignment="1" applyProtection="1">
      <alignment horizontal="left" vertical="center" wrapText="1"/>
      <protection hidden="1"/>
    </xf>
    <xf numFmtId="0" fontId="0" fillId="4" borderId="8" xfId="2" applyFont="1" applyBorder="1" applyAlignment="1" applyProtection="1">
      <alignment horizontal="left" vertical="center" wrapText="1"/>
      <protection hidden="1"/>
    </xf>
    <xf numFmtId="164" fontId="9" fillId="4" borderId="8" xfId="2" applyNumberFormat="1" applyBorder="1" applyAlignment="1" applyProtection="1">
      <alignment horizontal="center" vertical="center"/>
      <protection hidden="1"/>
    </xf>
    <xf numFmtId="0" fontId="9" fillId="4" borderId="8" xfId="2" applyBorder="1" applyAlignment="1" applyProtection="1">
      <alignment horizontal="left" vertical="center"/>
      <protection hidden="1"/>
    </xf>
    <xf numFmtId="0" fontId="9" fillId="3" borderId="22" xfId="5" applyFont="1" applyFill="1" applyBorder="1" applyAlignment="1" applyProtection="1">
      <alignment horizontal="center" vertical="center"/>
      <protection locked="0" hidden="1"/>
    </xf>
    <xf numFmtId="0" fontId="19" fillId="4" borderId="41" xfId="2" applyFont="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vertical="center"/>
      <protection hidden="1"/>
    </xf>
    <xf numFmtId="0" fontId="5" fillId="2" borderId="9" xfId="0" applyFont="1" applyFill="1" applyBorder="1" applyAlignment="1" applyProtection="1">
      <alignment horizontal="center" vertical="center" wrapText="1"/>
      <protection hidden="1"/>
    </xf>
    <xf numFmtId="0" fontId="5" fillId="2" borderId="9" xfId="0" applyNumberFormat="1" applyFont="1" applyFill="1" applyBorder="1" applyAlignment="1" applyProtection="1">
      <alignment horizontal="center" vertical="center" wrapText="1"/>
      <protection hidden="1"/>
    </xf>
    <xf numFmtId="0" fontId="5" fillId="2" borderId="0" xfId="0" applyNumberFormat="1"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vertical="center"/>
      <protection hidden="1"/>
    </xf>
    <xf numFmtId="0" fontId="5" fillId="2" borderId="0" xfId="0" applyFont="1" applyFill="1" applyBorder="1" applyAlignment="1" applyProtection="1">
      <alignment horizontal="left" vertical="center" wrapText="1"/>
      <protection hidden="1"/>
    </xf>
    <xf numFmtId="0" fontId="19" fillId="4" borderId="39" xfId="2" applyFont="1" applyBorder="1" applyAlignment="1" applyProtection="1">
      <alignment horizontal="left" vertical="center" wrapText="1"/>
      <protection hidden="1"/>
    </xf>
    <xf numFmtId="0" fontId="0" fillId="4" borderId="9" xfId="2" applyFont="1" applyBorder="1" applyAlignment="1" applyProtection="1">
      <alignment horizontal="left" vertical="top" wrapText="1"/>
      <protection hidden="1"/>
    </xf>
    <xf numFmtId="0" fontId="9" fillId="4" borderId="9" xfId="2" applyFont="1" applyBorder="1" applyAlignment="1" applyProtection="1">
      <alignment horizontal="left" vertical="center" wrapText="1"/>
      <protection hidden="1"/>
    </xf>
    <xf numFmtId="0" fontId="9" fillId="4" borderId="6" xfId="2" applyFont="1" applyAlignment="1" applyProtection="1">
      <alignment horizontal="left" vertical="center" wrapText="1"/>
      <protection hidden="1"/>
    </xf>
    <xf numFmtId="0" fontId="0" fillId="4" borderId="8" xfId="2" applyFont="1" applyBorder="1" applyAlignment="1" applyProtection="1">
      <alignment horizontal="left" vertical="top" wrapText="1"/>
      <protection hidden="1"/>
    </xf>
    <xf numFmtId="0" fontId="9" fillId="4" borderId="8" xfId="2" applyFont="1" applyBorder="1" applyAlignment="1" applyProtection="1">
      <alignment horizontal="left" vertical="center" wrapText="1"/>
      <protection hidden="1"/>
    </xf>
    <xf numFmtId="0" fontId="0" fillId="0" borderId="0" xfId="0" applyFill="1" applyProtection="1">
      <protection hidden="1"/>
    </xf>
    <xf numFmtId="0" fontId="4" fillId="7" borderId="0" xfId="4" applyAlignment="1" applyProtection="1">
      <alignment horizontal="left" vertical="center" wrapText="1"/>
      <protection hidden="1"/>
    </xf>
    <xf numFmtId="0" fontId="4" fillId="7" borderId="0" xfId="4" applyAlignment="1" applyProtection="1">
      <alignment horizontal="center" vertical="center" wrapText="1"/>
      <protection hidden="1"/>
    </xf>
    <xf numFmtId="0" fontId="4" fillId="7" borderId="0" xfId="4" applyProtection="1">
      <alignment horizontal="center" vertical="center" wrapText="1"/>
      <protection hidden="1"/>
    </xf>
    <xf numFmtId="0" fontId="7" fillId="0" borderId="0" xfId="0" applyFont="1" applyAlignment="1" applyProtection="1">
      <alignment horizontal="center" vertical="center"/>
      <protection hidden="1"/>
    </xf>
    <xf numFmtId="0" fontId="7" fillId="0" borderId="0" xfId="0" applyFont="1" applyAlignment="1" applyProtection="1">
      <alignment horizontal="left" vertical="center"/>
      <protection hidden="1"/>
    </xf>
    <xf numFmtId="0" fontId="6" fillId="0" borderId="0" xfId="0" applyFont="1" applyAlignment="1" applyProtection="1">
      <alignment horizontal="left" vertical="center" wrapText="1"/>
      <protection hidden="1"/>
    </xf>
    <xf numFmtId="0" fontId="6" fillId="0" borderId="0" xfId="0" applyFont="1" applyAlignment="1" applyProtection="1">
      <alignment horizontal="center" vertical="center"/>
      <protection hidden="1"/>
    </xf>
    <xf numFmtId="0" fontId="8" fillId="0" borderId="0" xfId="0" applyFont="1" applyFill="1" applyAlignment="1" applyProtection="1">
      <alignment horizontal="center" vertical="center" wrapText="1"/>
      <protection hidden="1"/>
    </xf>
    <xf numFmtId="0" fontId="6" fillId="0" borderId="0" xfId="0" applyFont="1" applyFill="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6" fillId="0" borderId="0" xfId="0" applyFont="1" applyFill="1" applyAlignment="1" applyProtection="1">
      <alignment vertical="center"/>
      <protection hidden="1"/>
    </xf>
    <xf numFmtId="0" fontId="6" fillId="0" borderId="0" xfId="0" applyFont="1" applyFill="1" applyAlignment="1" applyProtection="1">
      <alignment horizontal="left" vertical="center"/>
      <protection hidden="1"/>
    </xf>
    <xf numFmtId="0" fontId="0" fillId="0" borderId="0" xfId="0" applyFill="1" applyAlignment="1" applyProtection="1">
      <alignment horizontal="center" vertical="center"/>
      <protection hidden="1"/>
    </xf>
    <xf numFmtId="0" fontId="0" fillId="0" borderId="0" xfId="0" applyFill="1" applyAlignment="1" applyProtection="1">
      <alignment horizontal="left" vertical="center"/>
      <protection hidden="1"/>
    </xf>
    <xf numFmtId="165" fontId="12" fillId="3" borderId="0" xfId="7" applyFont="1" applyFill="1" applyAlignment="1" applyProtection="1">
      <alignment vertical="center"/>
      <protection hidden="1"/>
    </xf>
    <xf numFmtId="0" fontId="16" fillId="0" borderId="0" xfId="0" applyFont="1" applyFill="1" applyAlignment="1" applyProtection="1">
      <alignment vertical="center"/>
      <protection hidden="1"/>
    </xf>
    <xf numFmtId="0" fontId="32" fillId="0" borderId="0" xfId="0" applyFont="1" applyFill="1" applyAlignment="1" applyProtection="1">
      <alignment vertical="center"/>
      <protection hidden="1"/>
    </xf>
    <xf numFmtId="165" fontId="12" fillId="3" borderId="0" xfId="7" applyFont="1" applyFill="1" applyAlignment="1" applyProtection="1">
      <alignment horizontal="left" vertical="center"/>
      <protection hidden="1"/>
    </xf>
    <xf numFmtId="0" fontId="4" fillId="8" borderId="40" xfId="0" applyFont="1" applyFill="1" applyBorder="1" applyAlignment="1" applyProtection="1">
      <alignment vertical="center" wrapText="1"/>
      <protection hidden="1"/>
    </xf>
    <xf numFmtId="0" fontId="4" fillId="8" borderId="14" xfId="0" applyFont="1" applyFill="1" applyBorder="1" applyAlignment="1" applyProtection="1">
      <alignment vertical="center" wrapText="1"/>
      <protection hidden="1"/>
    </xf>
    <xf numFmtId="14" fontId="9" fillId="4" borderId="40" xfId="2" applyNumberFormat="1" applyFont="1" applyBorder="1" applyAlignment="1" applyProtection="1">
      <alignment horizontal="left" vertical="top" wrapText="1"/>
      <protection hidden="1"/>
    </xf>
    <xf numFmtId="0" fontId="9" fillId="4" borderId="14" xfId="2" applyFont="1" applyBorder="1" applyAlignment="1" applyProtection="1">
      <alignment horizontal="left" vertical="top" wrapText="1"/>
      <protection hidden="1"/>
    </xf>
    <xf numFmtId="0" fontId="16" fillId="3" borderId="0" xfId="8" applyFont="1" applyFill="1" applyAlignment="1" applyProtection="1">
      <alignment vertical="center" wrapText="1"/>
      <protection hidden="1"/>
    </xf>
    <xf numFmtId="0" fontId="11" fillId="3" borderId="0" xfId="8" applyFont="1" applyFill="1" applyAlignment="1" applyProtection="1">
      <alignment vertical="top" wrapText="1"/>
      <protection hidden="1"/>
    </xf>
    <xf numFmtId="0" fontId="18" fillId="3" borderId="0" xfId="8" applyFont="1" applyFill="1" applyAlignment="1" applyProtection="1">
      <alignment vertical="center" wrapText="1"/>
      <protection hidden="1"/>
    </xf>
    <xf numFmtId="0" fontId="52" fillId="3" borderId="0" xfId="9" applyFont="1" applyFill="1" applyBorder="1" applyAlignment="1" applyProtection="1">
      <alignment horizontal="justify" wrapText="1"/>
      <protection hidden="1"/>
    </xf>
    <xf numFmtId="0" fontId="52" fillId="3" borderId="0" xfId="9" applyFont="1" applyFill="1" applyAlignment="1" applyProtection="1">
      <alignment horizontal="justify" wrapText="1"/>
      <protection hidden="1"/>
    </xf>
    <xf numFmtId="0" fontId="52" fillId="3" borderId="0" xfId="9" applyFont="1" applyFill="1" applyBorder="1" applyAlignment="1" applyProtection="1">
      <alignment vertical="top" wrapText="1"/>
      <protection hidden="1"/>
    </xf>
    <xf numFmtId="0" fontId="53" fillId="3" borderId="0" xfId="9" applyFont="1" applyFill="1" applyBorder="1" applyAlignment="1" applyProtection="1">
      <alignment horizontal="justify" wrapText="1"/>
      <protection hidden="1"/>
    </xf>
    <xf numFmtId="0" fontId="53" fillId="3" borderId="0" xfId="9" applyFont="1" applyFill="1" applyBorder="1" applyAlignment="1" applyProtection="1">
      <alignment vertical="top" wrapText="1"/>
      <protection hidden="1"/>
    </xf>
    <xf numFmtId="0" fontId="11" fillId="3" borderId="0" xfId="9" applyFont="1" applyFill="1" applyBorder="1" applyAlignment="1" applyProtection="1">
      <alignment vertical="top" wrapText="1"/>
      <protection hidden="1"/>
    </xf>
    <xf numFmtId="0" fontId="11" fillId="3" borderId="0" xfId="9" applyFont="1" applyFill="1" applyAlignment="1" applyProtection="1">
      <alignment vertical="top" wrapText="1"/>
      <protection hidden="1"/>
    </xf>
    <xf numFmtId="0" fontId="28" fillId="3" borderId="0" xfId="8" applyFont="1" applyFill="1" applyAlignment="1" applyProtection="1">
      <alignment vertical="top" wrapText="1"/>
      <protection hidden="1"/>
    </xf>
    <xf numFmtId="165" fontId="9" fillId="3" borderId="0" xfId="10" applyFill="1" applyProtection="1">
      <protection hidden="1"/>
    </xf>
    <xf numFmtId="165" fontId="9" fillId="0" borderId="0" xfId="10" applyProtection="1">
      <protection hidden="1"/>
    </xf>
    <xf numFmtId="165" fontId="16" fillId="0" borderId="0" xfId="10" applyFont="1" applyProtection="1">
      <protection hidden="1"/>
    </xf>
    <xf numFmtId="165" fontId="52" fillId="0" borderId="0" xfId="10" applyFont="1" applyAlignment="1" applyProtection="1">
      <alignment horizontal="justify" vertical="top" wrapText="1"/>
      <protection hidden="1"/>
    </xf>
    <xf numFmtId="0" fontId="10" fillId="0" borderId="0" xfId="0" applyFont="1" applyFill="1" applyProtection="1">
      <protection hidden="1"/>
    </xf>
    <xf numFmtId="0" fontId="4" fillId="8" borderId="0" xfId="0" applyFont="1" applyFill="1" applyBorder="1" applyAlignment="1" applyProtection="1">
      <alignment vertical="center" wrapText="1"/>
      <protection hidden="1"/>
    </xf>
    <xf numFmtId="0" fontId="19" fillId="4" borderId="6" xfId="2" applyFont="1" applyAlignment="1" applyProtection="1">
      <alignment vertical="center" wrapText="1"/>
      <protection hidden="1"/>
    </xf>
    <xf numFmtId="1" fontId="4" fillId="8" borderId="0" xfId="0" applyNumberFormat="1" applyFont="1" applyFill="1" applyBorder="1" applyAlignment="1" applyProtection="1">
      <alignment horizontal="left" vertical="center" wrapText="1"/>
      <protection hidden="1"/>
    </xf>
    <xf numFmtId="0" fontId="19" fillId="0" borderId="6" xfId="2" applyFont="1" applyFill="1" applyAlignment="1" applyProtection="1">
      <alignment vertical="center" wrapText="1"/>
      <protection hidden="1"/>
    </xf>
    <xf numFmtId="1" fontId="20" fillId="3" borderId="5" xfId="1" applyNumberFormat="1" applyFont="1" applyFill="1" applyBorder="1" applyAlignment="1" applyProtection="1">
      <alignment horizontal="left" vertical="center" wrapText="1"/>
      <protection hidden="1"/>
    </xf>
    <xf numFmtId="1" fontId="52" fillId="3" borderId="14" xfId="1" applyNumberFormat="1" applyFont="1" applyFill="1" applyBorder="1" applyAlignment="1" applyProtection="1">
      <alignment horizontal="left" vertical="center" wrapText="1"/>
      <protection locked="0" hidden="1"/>
    </xf>
    <xf numFmtId="0" fontId="53" fillId="3" borderId="0" xfId="6" applyNumberFormat="1" applyFont="1" applyFill="1" applyAlignment="1" applyProtection="1">
      <alignment horizontal="justify" vertical="top" wrapText="1"/>
      <protection hidden="1"/>
    </xf>
    <xf numFmtId="165" fontId="13" fillId="3" borderId="0" xfId="6" applyFont="1" applyFill="1" applyAlignment="1" applyProtection="1">
      <alignment horizontal="left" vertical="top" wrapText="1"/>
      <protection hidden="1"/>
    </xf>
    <xf numFmtId="0" fontId="16" fillId="0" borderId="0" xfId="0" applyFont="1" applyFill="1" applyAlignment="1" applyProtection="1">
      <alignment horizontal="left" vertical="center" wrapText="1"/>
      <protection hidden="1"/>
    </xf>
    <xf numFmtId="0" fontId="32" fillId="0" borderId="0" xfId="0" applyFont="1" applyFill="1" applyAlignment="1" applyProtection="1">
      <alignment horizontal="left" vertical="center" wrapText="1"/>
      <protection hidden="1"/>
    </xf>
    <xf numFmtId="0" fontId="52" fillId="3" borderId="0" xfId="6" applyNumberFormat="1" applyFont="1" applyFill="1" applyAlignment="1" applyProtection="1">
      <alignment horizontal="justify" vertical="top" wrapText="1"/>
      <protection hidden="1"/>
    </xf>
    <xf numFmtId="0" fontId="19" fillId="4" borderId="8" xfId="2" applyFont="1" applyBorder="1" applyAlignment="1" applyProtection="1">
      <alignment horizontal="left" vertical="top" wrapText="1"/>
      <protection hidden="1"/>
    </xf>
    <xf numFmtId="0" fontId="19" fillId="4" borderId="0" xfId="2" applyFont="1" applyBorder="1" applyAlignment="1" applyProtection="1">
      <alignment horizontal="left" vertical="top" wrapText="1"/>
      <protection hidden="1"/>
    </xf>
    <xf numFmtId="0" fontId="19" fillId="4" borderId="9" xfId="2" applyFont="1" applyBorder="1" applyAlignment="1" applyProtection="1">
      <alignment horizontal="left" vertical="top" wrapText="1"/>
      <protection hidden="1"/>
    </xf>
    <xf numFmtId="1" fontId="52" fillId="3" borderId="15" xfId="1" applyNumberFormat="1" applyFont="1" applyFill="1" applyBorder="1" applyAlignment="1" applyProtection="1">
      <alignment horizontal="left" vertical="center" wrapText="1"/>
      <protection locked="0" hidden="1"/>
    </xf>
    <xf numFmtId="1" fontId="52" fillId="3" borderId="10" xfId="1" applyNumberFormat="1" applyFont="1" applyFill="1" applyBorder="1" applyAlignment="1" applyProtection="1">
      <alignment horizontal="left" vertical="center" wrapText="1"/>
      <protection locked="0" hidden="1"/>
    </xf>
    <xf numFmtId="0" fontId="19" fillId="4" borderId="40" xfId="2" applyFont="1" applyBorder="1" applyAlignment="1" applyProtection="1">
      <alignment horizontal="left" vertical="center" wrapText="1"/>
      <protection hidden="1"/>
    </xf>
    <xf numFmtId="0" fontId="0" fillId="4" borderId="6" xfId="2" applyFont="1" applyAlignment="1" applyProtection="1">
      <alignment horizontal="left" vertical="center" wrapText="1"/>
      <protection hidden="1"/>
    </xf>
    <xf numFmtId="0" fontId="57" fillId="0" borderId="0" xfId="0" applyFont="1" applyFill="1" applyAlignment="1" applyProtection="1">
      <alignment horizontal="left" vertical="center" wrapText="1"/>
      <protection hidden="1"/>
    </xf>
    <xf numFmtId="0" fontId="58" fillId="0" borderId="0" xfId="0" applyFont="1" applyFill="1" applyAlignment="1" applyProtection="1">
      <alignment horizontal="left" vertical="center" wrapText="1"/>
      <protection hidden="1"/>
    </xf>
    <xf numFmtId="1" fontId="60" fillId="4" borderId="28" xfId="2" applyNumberFormat="1" applyFont="1" applyBorder="1" applyAlignment="1" applyProtection="1">
      <alignment horizontal="left" vertical="center" wrapText="1"/>
      <protection hidden="1"/>
    </xf>
    <xf numFmtId="0" fontId="60" fillId="4" borderId="25" xfId="2" applyFont="1" applyBorder="1" applyAlignment="1" applyProtection="1">
      <alignment horizontal="left" vertical="center" wrapText="1"/>
      <protection hidden="1"/>
    </xf>
    <xf numFmtId="0" fontId="18" fillId="4" borderId="29" xfId="2" applyFont="1" applyBorder="1" applyAlignment="1" applyProtection="1">
      <alignment horizontal="left" vertical="center" wrapText="1"/>
      <protection hidden="1"/>
    </xf>
    <xf numFmtId="0" fontId="18" fillId="4" borderId="27" xfId="2" applyFont="1" applyBorder="1" applyAlignment="1" applyProtection="1">
      <alignment horizontal="left" vertical="center" wrapText="1"/>
      <protection hidden="1"/>
    </xf>
    <xf numFmtId="0" fontId="19" fillId="4" borderId="39" xfId="2" applyFont="1" applyBorder="1" applyAlignment="1" applyProtection="1">
      <alignment horizontal="left" vertical="center" wrapText="1"/>
      <protection hidden="1"/>
    </xf>
    <xf numFmtId="0" fontId="0" fillId="6" borderId="9" xfId="2" applyFont="1" applyFill="1" applyBorder="1" applyAlignment="1" applyProtection="1">
      <alignment horizontal="left" vertical="center" wrapText="1"/>
      <protection hidden="1"/>
    </xf>
    <xf numFmtId="0" fontId="0" fillId="6" borderId="6" xfId="2" applyFont="1" applyFill="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0" fontId="0" fillId="4" borderId="6" xfId="2" applyFont="1" applyBorder="1" applyAlignment="1" applyProtection="1">
      <alignment horizontal="left" vertical="center" wrapText="1"/>
      <protection hidden="1"/>
    </xf>
    <xf numFmtId="0" fontId="19" fillId="4" borderId="41" xfId="2" applyFont="1" applyBorder="1" applyAlignment="1" applyProtection="1">
      <alignment horizontal="left" vertical="center" wrapText="1"/>
      <protection hidden="1"/>
    </xf>
    <xf numFmtId="0" fontId="0" fillId="4" borderId="8" xfId="2" applyFont="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center" vertical="center" wrapText="1"/>
      <protection hidden="1"/>
    </xf>
    <xf numFmtId="0" fontId="19" fillId="4" borderId="43" xfId="2" applyFont="1" applyBorder="1" applyAlignment="1" applyProtection="1">
      <alignment horizontal="left" vertical="center" wrapText="1"/>
      <protection hidden="1"/>
    </xf>
    <xf numFmtId="0" fontId="0" fillId="3" borderId="3" xfId="0" applyFont="1" applyFill="1" applyBorder="1" applyAlignment="1" applyProtection="1">
      <alignment horizontal="left" vertical="center" wrapText="1"/>
      <protection locked="0" hidden="1"/>
    </xf>
    <xf numFmtId="0" fontId="0" fillId="3" borderId="4" xfId="0" applyFont="1" applyFill="1" applyBorder="1" applyAlignment="1" applyProtection="1">
      <alignment horizontal="left" vertical="center" wrapText="1"/>
      <protection locked="0" hidden="1"/>
    </xf>
    <xf numFmtId="0" fontId="0" fillId="3" borderId="19" xfId="0" applyFont="1" applyFill="1" applyBorder="1" applyAlignment="1" applyProtection="1">
      <alignment horizontal="left" vertical="center" wrapText="1"/>
      <protection locked="0" hidden="1"/>
    </xf>
    <xf numFmtId="0" fontId="0" fillId="3" borderId="20" xfId="0" applyFont="1" applyFill="1" applyBorder="1" applyAlignment="1" applyProtection="1">
      <alignment horizontal="left" vertical="center" wrapText="1"/>
      <protection locked="0" hidden="1"/>
    </xf>
    <xf numFmtId="0" fontId="0" fillId="3" borderId="44" xfId="0" applyFont="1" applyFill="1" applyBorder="1" applyAlignment="1" applyProtection="1">
      <alignment horizontal="left" vertical="center" wrapText="1"/>
      <protection locked="0" hidden="1"/>
    </xf>
    <xf numFmtId="0" fontId="4" fillId="2" borderId="0" xfId="0" applyFont="1" applyFill="1" applyBorder="1" applyAlignment="1" applyProtection="1">
      <alignment horizontal="left" vertical="center" wrapText="1"/>
      <protection hidden="1"/>
    </xf>
    <xf numFmtId="0" fontId="0" fillId="3" borderId="21" xfId="0" applyFont="1" applyFill="1" applyBorder="1" applyAlignment="1" applyProtection="1">
      <alignment horizontal="left" vertical="center" wrapText="1"/>
      <protection locked="0" hidden="1"/>
    </xf>
    <xf numFmtId="0" fontId="19" fillId="4" borderId="18" xfId="2" applyFont="1" applyBorder="1" applyAlignment="1" applyProtection="1">
      <alignment horizontal="left" vertical="center" wrapText="1"/>
      <protection hidden="1"/>
    </xf>
    <xf numFmtId="0" fontId="19" fillId="4" borderId="21" xfId="2" applyFont="1" applyBorder="1" applyAlignment="1" applyProtection="1">
      <alignment horizontal="left" vertical="center" wrapText="1"/>
      <protection hidden="1"/>
    </xf>
    <xf numFmtId="0" fontId="19" fillId="4" borderId="17" xfId="2" applyFont="1" applyBorder="1" applyAlignment="1" applyProtection="1">
      <alignment horizontal="left" vertical="center" wrapText="1"/>
      <protection hidden="1"/>
    </xf>
    <xf numFmtId="0" fontId="0" fillId="4" borderId="0" xfId="2" applyFont="1" applyBorder="1" applyAlignment="1" applyProtection="1">
      <alignment horizontal="left" vertical="center" wrapText="1"/>
      <protection hidden="1"/>
    </xf>
    <xf numFmtId="0" fontId="0" fillId="4" borderId="9" xfId="2" applyFont="1" applyBorder="1" applyAlignment="1" applyProtection="1">
      <alignment horizontal="left" vertical="center" wrapText="1"/>
      <protection hidden="1"/>
    </xf>
    <xf numFmtId="0" fontId="31" fillId="0" borderId="23" xfId="0" applyFont="1" applyFill="1" applyBorder="1" applyAlignment="1" applyProtection="1">
      <alignment horizontal="center" vertical="center" wrapText="1"/>
      <protection hidden="1"/>
    </xf>
    <xf numFmtId="0" fontId="9" fillId="4" borderId="18" xfId="2" applyFont="1" applyBorder="1" applyAlignment="1" applyProtection="1">
      <alignment horizontal="left" vertical="center" wrapText="1"/>
      <protection hidden="1"/>
    </xf>
    <xf numFmtId="0" fontId="9" fillId="4" borderId="21" xfId="2" applyFont="1" applyBorder="1" applyAlignment="1" applyProtection="1">
      <alignment horizontal="left" vertical="center" wrapText="1"/>
      <protection hidden="1"/>
    </xf>
    <xf numFmtId="0" fontId="9" fillId="4" borderId="17" xfId="2" applyFont="1" applyBorder="1" applyAlignment="1" applyProtection="1">
      <alignment horizontal="left" vertical="center" wrapText="1"/>
      <protection hidden="1"/>
    </xf>
    <xf numFmtId="0" fontId="8" fillId="0" borderId="0" xfId="0" applyFont="1" applyFill="1" applyAlignment="1" applyProtection="1">
      <alignment horizontal="center" vertical="center" wrapText="1"/>
      <protection hidden="1"/>
    </xf>
    <xf numFmtId="0" fontId="9" fillId="4" borderId="1" xfId="2" applyBorder="1" applyAlignment="1" applyProtection="1">
      <alignment horizontal="center" vertical="center" wrapText="1"/>
      <protection hidden="1"/>
    </xf>
    <xf numFmtId="0" fontId="4" fillId="7" borderId="0" xfId="4" applyAlignment="1" applyProtection="1">
      <alignment horizontal="left" vertical="center" wrapText="1"/>
      <protection hidden="1"/>
    </xf>
  </cellXfs>
  <cellStyles count="222">
    <cellStyle name="20% - Accent1" xfId="2" builtinId="30" customBuiltin="1"/>
    <cellStyle name="20% - Accent1 2" xfId="11"/>
    <cellStyle name="20% - Accent1 2 2" xfId="12"/>
    <cellStyle name="20% - Accent1 2 3" xfId="13"/>
    <cellStyle name="20% - Accent1 2 4" xfId="14"/>
    <cellStyle name="20% - Accent1 2 5" xfId="15"/>
    <cellStyle name="20% - Accent2 2" xfId="16"/>
    <cellStyle name="20% - Accent2 2 2" xfId="17"/>
    <cellStyle name="20% - Accent2 2 3" xfId="18"/>
    <cellStyle name="20% - Accent2 2 4" xfId="19"/>
    <cellStyle name="20% - Accent2 2 5" xfId="20"/>
    <cellStyle name="20% - Accent3 2" xfId="21"/>
    <cellStyle name="20% - Accent3 2 2" xfId="22"/>
    <cellStyle name="20% - Accent3 2 3" xfId="23"/>
    <cellStyle name="20% - Accent3 2 4" xfId="24"/>
    <cellStyle name="20% - Accent3 2 5" xfId="25"/>
    <cellStyle name="20% - Accent4 2" xfId="26"/>
    <cellStyle name="20% - Accent4 2 2" xfId="27"/>
    <cellStyle name="20% - Accent4 2 3" xfId="28"/>
    <cellStyle name="20% - Accent4 2 4" xfId="29"/>
    <cellStyle name="20% - Accent4 2 5" xfId="30"/>
    <cellStyle name="20% - Accent5 2" xfId="31"/>
    <cellStyle name="20% - Accent5 2 2" xfId="32"/>
    <cellStyle name="20% - Accent5 2 3" xfId="33"/>
    <cellStyle name="20% - Accent5 2 4" xfId="34"/>
    <cellStyle name="20% - Accent5 2 5" xfId="35"/>
    <cellStyle name="20% - Accent6 2" xfId="36"/>
    <cellStyle name="20% - Accent6 2 2" xfId="37"/>
    <cellStyle name="20% - Accent6 2 3" xfId="38"/>
    <cellStyle name="20% - Accent6 2 4" xfId="39"/>
    <cellStyle name="20% - Accent6 2 5" xfId="40"/>
    <cellStyle name="40% - Accent1 2" xfId="41"/>
    <cellStyle name="40% - Accent1 2 2" xfId="42"/>
    <cellStyle name="40% - Accent1 2 3" xfId="43"/>
    <cellStyle name="40% - Accent1 2 4" xfId="44"/>
    <cellStyle name="40% - Accent1 2 5" xfId="45"/>
    <cellStyle name="40% - Accent2 2" xfId="46"/>
    <cellStyle name="40% - Accent2 2 2" xfId="47"/>
    <cellStyle name="40% - Accent2 2 3" xfId="48"/>
    <cellStyle name="40% - Accent2 2 4" xfId="49"/>
    <cellStyle name="40% - Accent2 2 5" xfId="50"/>
    <cellStyle name="40% - Accent3 2" xfId="51"/>
    <cellStyle name="40% - Accent3 2 2" xfId="52"/>
    <cellStyle name="40% - Accent3 2 3" xfId="53"/>
    <cellStyle name="40% - Accent3 2 4" xfId="54"/>
    <cellStyle name="40% - Accent3 2 5" xfId="55"/>
    <cellStyle name="40% - Accent4 2" xfId="56"/>
    <cellStyle name="40% - Accent4 2 2" xfId="57"/>
    <cellStyle name="40% - Accent4 2 3" xfId="58"/>
    <cellStyle name="40% - Accent4 2 4" xfId="59"/>
    <cellStyle name="40% - Accent4 2 5" xfId="60"/>
    <cellStyle name="40% - Accent5 2" xfId="61"/>
    <cellStyle name="40% - Accent5 2 2" xfId="62"/>
    <cellStyle name="40% - Accent5 2 3" xfId="63"/>
    <cellStyle name="40% - Accent5 2 4" xfId="64"/>
    <cellStyle name="40% - Accent5 2 5" xfId="65"/>
    <cellStyle name="40% - Accent6 2" xfId="66"/>
    <cellStyle name="40% - Accent6 2 2" xfId="67"/>
    <cellStyle name="40% - Accent6 2 3" xfId="68"/>
    <cellStyle name="40% - Accent6 2 4" xfId="69"/>
    <cellStyle name="40% - Accent6 2 5" xfId="70"/>
    <cellStyle name="60% - Accent1 2" xfId="71"/>
    <cellStyle name="60% - Accent1 2 2" xfId="72"/>
    <cellStyle name="60% - Accent1 2 3" xfId="73"/>
    <cellStyle name="60% - Accent1 2 4" xfId="74"/>
    <cellStyle name="60% - Accent1 2 5" xfId="75"/>
    <cellStyle name="60% - Accent2" xfId="3" builtinId="36"/>
    <cellStyle name="60% - Accent2 2" xfId="76"/>
    <cellStyle name="60% - Accent2 2 2" xfId="77"/>
    <cellStyle name="60% - Accent2 2 3" xfId="78"/>
    <cellStyle name="60% - Accent2 2 4" xfId="79"/>
    <cellStyle name="60% - Accent2 2 5" xfId="80"/>
    <cellStyle name="60% - Accent3 2" xfId="81"/>
    <cellStyle name="60% - Accent3 2 2" xfId="82"/>
    <cellStyle name="60% - Accent3 2 3" xfId="83"/>
    <cellStyle name="60% - Accent3 2 4" xfId="84"/>
    <cellStyle name="60% - Accent3 2 5" xfId="85"/>
    <cellStyle name="60% - Accent4 2" xfId="86"/>
    <cellStyle name="60% - Accent4 2 2" xfId="87"/>
    <cellStyle name="60% - Accent4 2 3" xfId="88"/>
    <cellStyle name="60% - Accent4 2 4" xfId="89"/>
    <cellStyle name="60% - Accent4 2 5" xfId="90"/>
    <cellStyle name="60% - Accent5 2" xfId="91"/>
    <cellStyle name="60% - Accent5 2 2" xfId="92"/>
    <cellStyle name="60% - Accent5 2 3" xfId="93"/>
    <cellStyle name="60% - Accent5 2 4" xfId="94"/>
    <cellStyle name="60% - Accent5 2 5" xfId="95"/>
    <cellStyle name="60% - Accent6 2" xfId="96"/>
    <cellStyle name="60% - Accent6 2 2" xfId="97"/>
    <cellStyle name="60% - Accent6 2 3" xfId="98"/>
    <cellStyle name="60% - Accent6 2 4" xfId="99"/>
    <cellStyle name="60% - Accent6 2 5" xfId="100"/>
    <cellStyle name="Accent1 2" xfId="101"/>
    <cellStyle name="Accent1 2 2" xfId="102"/>
    <cellStyle name="Accent1 2 3" xfId="103"/>
    <cellStyle name="Accent1 2 4" xfId="104"/>
    <cellStyle name="Accent1 2 5" xfId="105"/>
    <cellStyle name="Accent2 2" xfId="106"/>
    <cellStyle name="Accent2 2 2" xfId="107"/>
    <cellStyle name="Accent2 2 3" xfId="108"/>
    <cellStyle name="Accent2 2 4" xfId="109"/>
    <cellStyle name="Accent2 2 5" xfId="110"/>
    <cellStyle name="Accent3 2" xfId="111"/>
    <cellStyle name="Accent3 2 2" xfId="112"/>
    <cellStyle name="Accent3 2 3" xfId="113"/>
    <cellStyle name="Accent3 2 4" xfId="114"/>
    <cellStyle name="Accent3 2 5" xfId="115"/>
    <cellStyle name="Accent4 2" xfId="116"/>
    <cellStyle name="Accent4 2 2" xfId="117"/>
    <cellStyle name="Accent4 2 3" xfId="118"/>
    <cellStyle name="Accent4 2 4" xfId="119"/>
    <cellStyle name="Accent4 2 5" xfId="120"/>
    <cellStyle name="Accent5 2" xfId="121"/>
    <cellStyle name="Accent5 2 2" xfId="122"/>
    <cellStyle name="Accent5 2 3" xfId="123"/>
    <cellStyle name="Accent5 2 4" xfId="124"/>
    <cellStyle name="Accent5 2 5" xfId="125"/>
    <cellStyle name="Accent6 2" xfId="126"/>
    <cellStyle name="Accent6 2 2" xfId="127"/>
    <cellStyle name="Accent6 2 3" xfId="128"/>
    <cellStyle name="Accent6 2 4" xfId="129"/>
    <cellStyle name="Accent6 2 5" xfId="130"/>
    <cellStyle name="Bad 2" xfId="131"/>
    <cellStyle name="Bad 2 2" xfId="132"/>
    <cellStyle name="Bad 2 3" xfId="133"/>
    <cellStyle name="Bad 2 4" xfId="134"/>
    <cellStyle name="Bad 2 5" xfId="135"/>
    <cellStyle name="Black fill" xfId="4"/>
    <cellStyle name="Calculation 2" xfId="136"/>
    <cellStyle name="Calculation 2 2" xfId="137"/>
    <cellStyle name="Calculation 2 3" xfId="138"/>
    <cellStyle name="Calculation 2 4" xfId="139"/>
    <cellStyle name="Calculation 2 5" xfId="140"/>
    <cellStyle name="Check Cell 2" xfId="141"/>
    <cellStyle name="Check Cell 2 2" xfId="142"/>
    <cellStyle name="Check Cell 2 3" xfId="143"/>
    <cellStyle name="Check Cell 2 4" xfId="144"/>
    <cellStyle name="Check Cell 2 5" xfId="145"/>
    <cellStyle name="Explanatory Text 2" xfId="146"/>
    <cellStyle name="Explanatory Text 2 2" xfId="147"/>
    <cellStyle name="Explanatory Text 2 3" xfId="148"/>
    <cellStyle name="Explanatory Text 2 4" xfId="149"/>
    <cellStyle name="Explanatory Text 2 5" xfId="150"/>
    <cellStyle name="Fade out" xfId="5"/>
    <cellStyle name="Good 2" xfId="151"/>
    <cellStyle name="Good 2 2" xfId="152"/>
    <cellStyle name="Good 2 3" xfId="153"/>
    <cellStyle name="Good 2 4" xfId="154"/>
    <cellStyle name="Good 2 5" xfId="155"/>
    <cellStyle name="Heading 1 2" xfId="156"/>
    <cellStyle name="Heading 1 2 2" xfId="157"/>
    <cellStyle name="Heading 1 2 3" xfId="158"/>
    <cellStyle name="Heading 1 2 4" xfId="159"/>
    <cellStyle name="Heading 1 2 5" xfId="160"/>
    <cellStyle name="Heading 2 2" xfId="161"/>
    <cellStyle name="Heading 2 2 2" xfId="162"/>
    <cellStyle name="Heading 2 2 3" xfId="163"/>
    <cellStyle name="Heading 2 2 4" xfId="164"/>
    <cellStyle name="Heading 2 2 5" xfId="165"/>
    <cellStyle name="Heading 3 2" xfId="166"/>
    <cellStyle name="Heading 3 2 2" xfId="167"/>
    <cellStyle name="Heading 3 2 3" xfId="168"/>
    <cellStyle name="Heading 3 2 4" xfId="169"/>
    <cellStyle name="Heading 3 2 5" xfId="170"/>
    <cellStyle name="Heading 4 2" xfId="171"/>
    <cellStyle name="Heading 4 2 2" xfId="172"/>
    <cellStyle name="Heading 4 2 3" xfId="173"/>
    <cellStyle name="Heading 4 2 4" xfId="174"/>
    <cellStyle name="Heading 4 2 5" xfId="175"/>
    <cellStyle name="Input 2" xfId="176"/>
    <cellStyle name="Input 2 2" xfId="177"/>
    <cellStyle name="Input 2 3" xfId="178"/>
    <cellStyle name="Input 2 4" xfId="179"/>
    <cellStyle name="Input 2 5" xfId="180"/>
    <cellStyle name="Linked Cell 2" xfId="181"/>
    <cellStyle name="Linked Cell 2 2" xfId="182"/>
    <cellStyle name="Linked Cell 2 3" xfId="183"/>
    <cellStyle name="Linked Cell 2 4" xfId="184"/>
    <cellStyle name="Linked Cell 2 5" xfId="185"/>
    <cellStyle name="Neutral 2" xfId="186"/>
    <cellStyle name="Neutral 2 2" xfId="187"/>
    <cellStyle name="Neutral 2 3" xfId="188"/>
    <cellStyle name="Neutral 2 4" xfId="189"/>
    <cellStyle name="Neutral 2 5" xfId="190"/>
    <cellStyle name="Normal" xfId="0" builtinId="0"/>
    <cellStyle name="Normal 2" xfId="10"/>
    <cellStyle name="Normal 2 2" xfId="191"/>
    <cellStyle name="Normal 2 3" xfId="7"/>
    <cellStyle name="Normal 3" xfId="192"/>
    <cellStyle name="Normal 3 2" xfId="193"/>
    <cellStyle name="Normal 4" xfId="194"/>
    <cellStyle name="Normal 5" xfId="9"/>
    <cellStyle name="Normal 7" xfId="195"/>
    <cellStyle name="Normal_office as built edit.xls" xfId="6"/>
    <cellStyle name="Normal_office interiors edit.xls 2" xfId="8"/>
    <cellStyle name="Normal_shopping centre design edit.xls" xfId="1"/>
    <cellStyle name="Note 2" xfId="196"/>
    <cellStyle name="Note 2 2" xfId="197"/>
    <cellStyle name="Note 2 3" xfId="198"/>
    <cellStyle name="Note 2 4" xfId="199"/>
    <cellStyle name="Note 2 5" xfId="200"/>
    <cellStyle name="Output 2" xfId="201"/>
    <cellStyle name="Output 2 2" xfId="202"/>
    <cellStyle name="Output 2 3" xfId="203"/>
    <cellStyle name="Output 2 4" xfId="204"/>
    <cellStyle name="Output 2 5" xfId="205"/>
    <cellStyle name="Percent 2" xfId="206"/>
    <cellStyle name="Title 2" xfId="207"/>
    <cellStyle name="Title 2 2" xfId="208"/>
    <cellStyle name="Title 2 3" xfId="209"/>
    <cellStyle name="Title 2 4" xfId="210"/>
    <cellStyle name="Title 2 5" xfId="211"/>
    <cellStyle name="Total 2" xfId="212"/>
    <cellStyle name="Total 2 2" xfId="213"/>
    <cellStyle name="Total 2 3" xfId="214"/>
    <cellStyle name="Total 2 4" xfId="215"/>
    <cellStyle name="Total 2 5" xfId="216"/>
    <cellStyle name="Warning Text 2" xfId="217"/>
    <cellStyle name="Warning Text 2 2" xfId="218"/>
    <cellStyle name="Warning Text 2 3" xfId="219"/>
    <cellStyle name="Warning Text 2 4" xfId="220"/>
    <cellStyle name="Warning Text 2 5" xfId="221"/>
  </cellStyles>
  <dxfs count="113">
    <dxf>
      <font>
        <color theme="1"/>
      </font>
      <fill>
        <patternFill>
          <bgColor theme="0"/>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1"/>
      </font>
      <fill>
        <patternFill>
          <bgColor theme="0"/>
        </patternFill>
      </fill>
    </dxf>
    <dxf>
      <font>
        <color theme="8" tint="0.39994506668294322"/>
      </font>
      <fill>
        <patternFill>
          <bgColor theme="8" tint="0.79998168889431442"/>
        </patternFill>
      </fill>
    </dxf>
    <dxf>
      <font>
        <color theme="1"/>
      </font>
      <fill>
        <patternFill>
          <bgColor theme="0"/>
        </patternFill>
      </fill>
    </dxf>
    <dxf>
      <font>
        <color theme="8" tint="0.39994506668294322"/>
      </font>
      <fill>
        <patternFill>
          <bgColor theme="8" tint="0.79998168889431442"/>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1"/>
      </font>
      <fill>
        <patternFill>
          <bgColor theme="0"/>
        </patternFill>
      </fill>
    </dxf>
    <dxf>
      <font>
        <color theme="1"/>
      </font>
      <fill>
        <patternFill>
          <bgColor theme="4" tint="0.79998168889431442"/>
        </patternFill>
      </fill>
    </dxf>
    <dxf>
      <font>
        <color theme="1"/>
      </font>
      <fill>
        <patternFill>
          <bgColor theme="4" tint="0.79998168889431442"/>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4" tint="0.79998168889431442"/>
        </patternFill>
      </fill>
    </dxf>
    <dxf>
      <font>
        <color theme="1"/>
      </font>
      <fill>
        <patternFill>
          <bgColor theme="4" tint="0.79998168889431442"/>
        </patternFill>
      </fill>
    </dxf>
    <dxf>
      <font>
        <color theme="1"/>
      </font>
      <fill>
        <patternFill>
          <fgColor theme="4" tint="0.79995117038483843"/>
          <bgColor theme="4" tint="0.79998168889431442"/>
        </patternFill>
      </fill>
    </dxf>
    <dxf>
      <font>
        <color theme="1"/>
      </font>
      <fill>
        <patternFill>
          <bgColor theme="4" tint="0.79998168889431442"/>
        </patternFill>
      </fill>
    </dxf>
    <dxf>
      <font>
        <color theme="1"/>
      </font>
      <fill>
        <patternFill>
          <bgColor theme="4" tint="0.79998168889431442"/>
        </patternFill>
      </fill>
      <border>
        <vertical/>
        <horizontal/>
      </border>
    </dxf>
    <dxf>
      <font>
        <color theme="1"/>
      </font>
      <fill>
        <patternFill>
          <bgColor theme="4" tint="0.79998168889431442"/>
        </patternFill>
      </fill>
      <border>
        <vertical/>
        <horizontal/>
      </border>
    </dxf>
    <dxf>
      <font>
        <color theme="1"/>
      </font>
      <fill>
        <patternFill>
          <bgColor theme="2"/>
        </patternFill>
      </fill>
    </dxf>
    <dxf>
      <font>
        <strike/>
      </font>
    </dxf>
    <dxf>
      <font>
        <strike/>
      </font>
    </dxf>
    <dxf>
      <font>
        <strike/>
      </font>
    </dxf>
    <dxf>
      <font>
        <strike/>
      </font>
    </dxf>
    <dxf>
      <font>
        <color theme="8" tint="0.39994506668294322"/>
      </font>
      <fill>
        <patternFill>
          <bgColor theme="8" tint="0.79998168889431442"/>
        </patternFill>
      </fill>
    </dxf>
    <dxf>
      <font>
        <color theme="8" tint="0.39994506668294322"/>
      </font>
      <fill>
        <patternFill>
          <bgColor theme="8" tint="0.79998168889431442"/>
        </patternFill>
      </fill>
    </dxf>
    <dxf>
      <font>
        <color theme="1"/>
      </font>
      <fill>
        <patternFill>
          <bgColor theme="0"/>
        </patternFill>
      </fill>
    </dxf>
    <dxf>
      <font>
        <color theme="8" tint="0.39994506668294322"/>
      </font>
      <fill>
        <patternFill>
          <bgColor theme="8" tint="0.79998168889431442"/>
        </patternFill>
      </fill>
    </dxf>
    <dxf>
      <font>
        <color theme="1"/>
      </font>
      <fill>
        <patternFill>
          <bgColor theme="0"/>
        </patternFill>
      </fill>
    </dxf>
    <dxf>
      <font>
        <color theme="8" tint="0.39994506668294322"/>
      </font>
      <fill>
        <patternFill>
          <bgColor theme="8" tint="0.79998168889431442"/>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1"/>
      </font>
      <fill>
        <patternFill>
          <bgColor theme="0"/>
        </patternFill>
      </fill>
    </dxf>
    <dxf>
      <font>
        <color theme="1"/>
      </font>
      <fill>
        <patternFill>
          <bgColor theme="4" tint="0.79998168889431442"/>
        </patternFill>
      </fill>
    </dxf>
    <dxf>
      <font>
        <color theme="1"/>
      </font>
      <fill>
        <patternFill>
          <bgColor theme="4" tint="0.79998168889431442"/>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4" tint="0.79998168889431442"/>
        </patternFill>
      </fill>
    </dxf>
    <dxf>
      <font>
        <color theme="1"/>
      </font>
      <fill>
        <patternFill>
          <bgColor theme="4" tint="0.79998168889431442"/>
        </patternFill>
      </fill>
    </dxf>
    <dxf>
      <font>
        <color theme="1"/>
      </font>
      <fill>
        <patternFill>
          <fgColor theme="4" tint="0.79995117038483843"/>
          <bgColor theme="4" tint="0.79998168889431442"/>
        </patternFill>
      </fill>
    </dxf>
    <dxf>
      <font>
        <color theme="1"/>
      </font>
      <fill>
        <patternFill>
          <bgColor theme="4" tint="0.79998168889431442"/>
        </patternFill>
      </fill>
    </dxf>
    <dxf>
      <font>
        <color theme="1"/>
      </font>
      <fill>
        <patternFill>
          <bgColor theme="4" tint="0.79998168889431442"/>
        </patternFill>
      </fill>
      <border>
        <vertical/>
        <horizontal/>
      </border>
    </dxf>
    <dxf>
      <font>
        <color theme="1"/>
      </font>
      <fill>
        <patternFill>
          <bgColor theme="4" tint="0.79998168889431442"/>
        </patternFill>
      </fill>
      <border>
        <vertical/>
        <horizontal/>
      </border>
    </dxf>
    <dxf>
      <font>
        <color theme="1"/>
      </font>
      <fill>
        <patternFill>
          <bgColor theme="2"/>
        </patternFill>
      </fill>
    </dxf>
    <dxf>
      <font>
        <strike/>
      </font>
    </dxf>
    <dxf>
      <font>
        <strike/>
      </font>
    </dxf>
    <dxf>
      <font>
        <strike/>
      </font>
    </dxf>
    <dxf>
      <font>
        <strike/>
      </font>
    </dxf>
  </dxfs>
  <tableStyles count="0" defaultTableStyle="TableStyleMedium9" defaultPivotStyle="PivotStyleLight16"/>
  <colors>
    <mruColors>
      <color rgb="FF1F3860"/>
      <color rgb="FF9C6500"/>
      <color rgb="FFFFEB9C"/>
      <color rgb="FFFFE181"/>
      <color rgb="FF8DC43F"/>
      <color rgb="FF000000"/>
      <color rgb="FFD6E0F2"/>
      <color rgb="FF1F386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723899</xdr:colOff>
      <xdr:row>0</xdr:row>
      <xdr:rowOff>82923</xdr:rowOff>
    </xdr:from>
    <xdr:to>
      <xdr:col>6</xdr:col>
      <xdr:colOff>901279</xdr:colOff>
      <xdr:row>7</xdr:row>
      <xdr:rowOff>247314</xdr:rowOff>
    </xdr:to>
    <xdr:pic>
      <xdr:nvPicPr>
        <xdr:cNvPr id="3" name="Picture 2" descr="Master Image file.jpg"/>
        <xdr:cNvPicPr/>
      </xdr:nvPicPr>
      <xdr:blipFill>
        <a:blip xmlns:r="http://schemas.openxmlformats.org/officeDocument/2006/relationships" r:embed="rId1" cstate="screen"/>
        <a:stretch>
          <a:fillRect/>
        </a:stretch>
      </xdr:blipFill>
      <xdr:spPr>
        <a:xfrm>
          <a:off x="4972049" y="82923"/>
          <a:ext cx="1653755" cy="15836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5849472</xdr:colOff>
      <xdr:row>0</xdr:row>
      <xdr:rowOff>0</xdr:rowOff>
    </xdr:from>
    <xdr:to>
      <xdr:col>2</xdr:col>
      <xdr:colOff>889</xdr:colOff>
      <xdr:row>1</xdr:row>
      <xdr:rowOff>174940</xdr:rowOff>
    </xdr:to>
    <xdr:pic>
      <xdr:nvPicPr>
        <xdr:cNvPr id="3" name="Picture 2" descr="Master Image file.jpg"/>
        <xdr:cNvPicPr/>
      </xdr:nvPicPr>
      <xdr:blipFill>
        <a:blip xmlns:r="http://schemas.openxmlformats.org/officeDocument/2006/relationships" r:embed="rId1" cstate="screen"/>
        <a:stretch>
          <a:fillRect/>
        </a:stretch>
      </xdr:blipFill>
      <xdr:spPr>
        <a:xfrm>
          <a:off x="6118413" y="0"/>
          <a:ext cx="1973123" cy="18894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44824</xdr:colOff>
      <xdr:row>0</xdr:row>
      <xdr:rowOff>78442</xdr:rowOff>
    </xdr:from>
    <xdr:to>
      <xdr:col>6</xdr:col>
      <xdr:colOff>887</xdr:colOff>
      <xdr:row>8</xdr:row>
      <xdr:rowOff>177791</xdr:rowOff>
    </xdr:to>
    <xdr:pic>
      <xdr:nvPicPr>
        <xdr:cNvPr id="3" name="Picture 2" descr="Master Image file.jpg"/>
        <xdr:cNvPicPr/>
      </xdr:nvPicPr>
      <xdr:blipFill>
        <a:blip xmlns:r="http://schemas.openxmlformats.org/officeDocument/2006/relationships" r:embed="rId1" cstate="screen"/>
        <a:stretch>
          <a:fillRect/>
        </a:stretch>
      </xdr:blipFill>
      <xdr:spPr>
        <a:xfrm>
          <a:off x="6208059" y="78442"/>
          <a:ext cx="1905887" cy="18250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1490870</xdr:colOff>
      <xdr:row>0</xdr:row>
      <xdr:rowOff>66264</xdr:rowOff>
    </xdr:from>
    <xdr:to>
      <xdr:col>13</xdr:col>
      <xdr:colOff>18745</xdr:colOff>
      <xdr:row>3</xdr:row>
      <xdr:rowOff>422656</xdr:rowOff>
    </xdr:to>
    <xdr:pic>
      <xdr:nvPicPr>
        <xdr:cNvPr id="2" name="Picture 1" descr="Master Image file.jpg"/>
        <xdr:cNvPicPr/>
      </xdr:nvPicPr>
      <xdr:blipFill>
        <a:blip xmlns:r="http://schemas.openxmlformats.org/officeDocument/2006/relationships" r:embed="rId1" cstate="screen"/>
        <a:stretch>
          <a:fillRect/>
        </a:stretch>
      </xdr:blipFill>
      <xdr:spPr>
        <a:xfrm>
          <a:off x="18588245" y="66264"/>
          <a:ext cx="1899725" cy="17851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1490870</xdr:colOff>
      <xdr:row>0</xdr:row>
      <xdr:rowOff>66264</xdr:rowOff>
    </xdr:from>
    <xdr:to>
      <xdr:col>13</xdr:col>
      <xdr:colOff>18745</xdr:colOff>
      <xdr:row>3</xdr:row>
      <xdr:rowOff>422656</xdr:rowOff>
    </xdr:to>
    <xdr:pic>
      <xdr:nvPicPr>
        <xdr:cNvPr id="2" name="Picture 1" descr="Master Image file.jpg"/>
        <xdr:cNvPicPr/>
      </xdr:nvPicPr>
      <xdr:blipFill>
        <a:blip xmlns:r="http://schemas.openxmlformats.org/officeDocument/2006/relationships" r:embed="rId1" cstate="screen"/>
        <a:stretch>
          <a:fillRect/>
        </a:stretch>
      </xdr:blipFill>
      <xdr:spPr>
        <a:xfrm>
          <a:off x="18588245" y="66264"/>
          <a:ext cx="1899725" cy="17851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yd-data\greenstar\jchapa\Desktop\Green%20Star-%20Multi%20Unit%20Residential%20v1%20(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d-data\greenstar\GS%20Custom\03%20Pilot\01%20Tool%20Development\05%20Excel\Excel%20-%20Calculators\Green%20Star%20-%20Calculators%20Mixed%20use%20unlocked%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yd-data\greenstar\Green%20Star%20-%20Office%20As%20Built\Version%202\Excel%20Tool\Green%20Star%20-%20Office%20As%20Built%20v2%20WI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yd-data\greenstar\Green%20Star%20Rating%20System\Green%20Star%20-%20Office%20As%20Built\Version%202\Excel%20Tool\Green%20Star%20-%20Office%20As%20Built%20v2%20WI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Ene-Con Calculator"/>
      <sheetName val="GHG Emissions Calculator"/>
      <sheetName val="Transport"/>
      <sheetName val="Mass Transport Calculator"/>
      <sheetName val="Water"/>
      <sheetName val="Potable Water Calculator"/>
      <sheetName val="Materials"/>
      <sheetName val="Flooring Calculator"/>
      <sheetName val="Joinery Calculator"/>
      <sheetName val="Internal Walls Calculator"/>
      <sheetName val="Land Use &amp; Ecology"/>
      <sheetName val="Ecology Calculator"/>
      <sheetName val="Emissions"/>
      <sheetName val="Sewage Calculator"/>
      <sheetName val="Innovation"/>
      <sheetName val="Credit Summary"/>
      <sheetName val="Graphical Summary"/>
      <sheetName val="Changelog"/>
      <sheetName val="Changelog_internal"/>
      <sheetName val="Calculation hidden"/>
      <sheetName val="Green Star- Multi Unit Resident"/>
      <sheetName val="Sheet1"/>
    </sheetNames>
    <sheetDataSet>
      <sheetData sheetId="0"/>
      <sheetData sheetId="1"/>
      <sheetData sheetId="2"/>
      <sheetData sheetId="3"/>
      <sheetData sheetId="4">
        <row r="33">
          <cell r="C33">
            <v>30</v>
          </cell>
        </row>
        <row r="34">
          <cell r="C34" t="str">
            <v>Please enter Gross Floor Area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B5" t="str">
            <v>Does the site contain any rare, threatened or vulnerable flora or fauna?</v>
          </cell>
        </row>
        <row r="7">
          <cell r="B7" t="str">
            <v>In which bio-region is the site located?</v>
          </cell>
        </row>
        <row r="9">
          <cell r="C9" t="str">
            <v>Hidden</v>
          </cell>
          <cell r="D9" t="str">
            <v>BEFORE</v>
          </cell>
          <cell r="E9" t="str">
            <v>Hidden</v>
          </cell>
          <cell r="F9" t="str">
            <v>AFTER</v>
          </cell>
        </row>
        <row r="10">
          <cell r="B10" t="str">
            <v>Land Type</v>
          </cell>
          <cell r="C10" t="str">
            <v>Ecological Value</v>
          </cell>
          <cell r="D10" t="str">
            <v>Land Types Before Construction / m2</v>
          </cell>
          <cell r="E10" t="str">
            <v>Ecological Score</v>
          </cell>
          <cell r="F10" t="str">
            <v>Land Types After Construction / m2</v>
          </cell>
        </row>
        <row r="11">
          <cell r="B11" t="str">
            <v>Building</v>
          </cell>
        </row>
        <row r="12">
          <cell r="B12" t="str">
            <v>Impermeable/concreted Area</v>
          </cell>
        </row>
        <row r="13">
          <cell r="B13" t="str">
            <v>Bare Ground</v>
          </cell>
        </row>
        <row r="14">
          <cell r="B14" t="str">
            <v>Weed Infestations</v>
          </cell>
        </row>
        <row r="15">
          <cell r="B15" t="str">
            <v>Exotic Garden</v>
          </cell>
        </row>
        <row r="16">
          <cell r="B16" t="str">
            <v>Native Garden</v>
          </cell>
        </row>
        <row r="17">
          <cell r="B17" t="str">
            <v>Exotic Grazing</v>
          </cell>
        </row>
        <row r="18">
          <cell r="B18" t="str">
            <v>Native Grazing*</v>
          </cell>
        </row>
        <row r="19">
          <cell r="B19" t="str">
            <v>Crop Farming</v>
          </cell>
        </row>
        <row r="20">
          <cell r="B20" t="str">
            <v>Existing Waterway*</v>
          </cell>
        </row>
        <row r="21">
          <cell r="B21" t="str">
            <v>Wetland*</v>
          </cell>
        </row>
        <row r="22">
          <cell r="B22" t="str">
            <v>Plantation Forest</v>
          </cell>
        </row>
        <row r="23">
          <cell r="B23" t="str">
            <v>Pine Plantation Forest</v>
          </cell>
        </row>
        <row r="24">
          <cell r="B24" t="str">
            <v>Blue Gum Plantation Forest</v>
          </cell>
        </row>
        <row r="25">
          <cell r="B25" t="str">
            <v>Regenerated Native Habitat(&lt; 10 years old)*</v>
          </cell>
        </row>
        <row r="26">
          <cell r="B26" t="str">
            <v>Indigenous Native Habitat (&gt; 10 years old)*</v>
          </cell>
        </row>
        <row r="27">
          <cell r="B27" t="str">
            <v>Indigenous Native Habitat (&gt; 20 years old)*</v>
          </cell>
        </row>
        <row r="28">
          <cell r="B28" t="str">
            <v>TOTAL</v>
          </cell>
          <cell r="D28">
            <v>0</v>
          </cell>
          <cell r="E28">
            <v>0</v>
          </cell>
          <cell r="F28">
            <v>0</v>
          </cell>
        </row>
        <row r="29">
          <cell r="B29" t="str">
            <v>ECOLOGICAL DIVERSITY INDEX:</v>
          </cell>
          <cell r="D29">
            <v>0</v>
          </cell>
          <cell r="F29">
            <v>0</v>
          </cell>
        </row>
        <row r="30">
          <cell r="B30" t="str">
            <v>CHANGE IN ECOLOGICAL DIVERSITY INDEX</v>
          </cell>
          <cell r="D30">
            <v>0</v>
          </cell>
        </row>
        <row r="31">
          <cell r="B31" t="str">
            <v>Points Achieved</v>
          </cell>
          <cell r="D31">
            <v>0</v>
          </cell>
          <cell r="F31" t="str">
            <v/>
          </cell>
        </row>
      </sheetData>
      <sheetData sheetId="20"/>
      <sheetData sheetId="21"/>
      <sheetData sheetId="22"/>
      <sheetData sheetId="23"/>
      <sheetData sheetId="24"/>
      <sheetData sheetId="25"/>
      <sheetData sheetId="26"/>
      <sheetData sheetId="27"/>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Disclaimer"/>
      <sheetName val="Building Input"/>
      <sheetName val="Summary"/>
      <sheetName val="Residential Ene-Con Calculator"/>
      <sheetName val="Residential Ene-1 Calculator"/>
      <sheetName val="GHG Emissions Calculator"/>
      <sheetName val="Potable Water Calculator"/>
      <sheetName val="Mass Transport Calculator"/>
      <sheetName val="Sewage Calculator"/>
      <sheetName val="Flooring Calculator"/>
      <sheetName val="Assemblies Calculator"/>
      <sheetName val="Furniture Calculator"/>
      <sheetName val="Ecology Calculator"/>
      <sheetName val="Calculation hidden"/>
      <sheetName val="Impact Categories Calculator"/>
      <sheetName val="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Transport"/>
      <sheetName val="Transport Calculator"/>
      <sheetName val="Water"/>
      <sheetName val="Water Calculator"/>
      <sheetName val="Materials"/>
      <sheetName val="Land Use &amp; Ecology"/>
      <sheetName val="Ecology Calculator"/>
      <sheetName val="Emissions"/>
      <sheetName val="Sewerage Calculator"/>
      <sheetName val="Innovation"/>
      <sheetName val="Credit Summary"/>
      <sheetName val="Graphical Summary"/>
      <sheetName val="Calculation"/>
    </sheetNames>
    <sheetDataSet>
      <sheetData sheetId="0"/>
      <sheetData sheetId="1"/>
      <sheetData sheetId="2"/>
      <sheetData sheetId="3"/>
      <sheetData sheetId="4"/>
      <sheetData sheetId="5"/>
      <sheetData sheetId="6"/>
      <sheetData sheetId="7"/>
      <sheetData sheetId="8"/>
      <sheetData sheetId="9">
        <row r="5">
          <cell r="B5" t="str">
            <v>No. of Bus, Tram or Ferry Services</v>
          </cell>
        </row>
      </sheetData>
      <sheetData sheetId="10"/>
      <sheetData sheetId="11"/>
      <sheetData sheetId="12"/>
      <sheetData sheetId="13"/>
      <sheetData sheetId="14">
        <row r="5">
          <cell r="B5" t="str">
            <v>Does the site contain any rare, threatened or vulnerable flora or fauna?</v>
          </cell>
        </row>
      </sheetData>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Transport"/>
      <sheetName val="Transport Calculator"/>
      <sheetName val="Water"/>
      <sheetName val="Water Calculator"/>
      <sheetName val="Materials"/>
      <sheetName val="Land Use &amp; Ecology"/>
      <sheetName val="Ecology Calculator"/>
      <sheetName val="Emissions"/>
      <sheetName val="Sewerage Calculator"/>
      <sheetName val="Innovation"/>
      <sheetName val="Credit Summary"/>
      <sheetName val="Graphical Summary"/>
      <sheetName val="Calculation"/>
    </sheetNames>
    <sheetDataSet>
      <sheetData sheetId="0"/>
      <sheetData sheetId="1"/>
      <sheetData sheetId="2"/>
      <sheetData sheetId="3"/>
      <sheetData sheetId="4"/>
      <sheetData sheetId="5"/>
      <sheetData sheetId="6"/>
      <sheetData sheetId="7"/>
      <sheetData sheetId="8"/>
      <sheetData sheetId="9">
        <row r="5">
          <cell r="B5" t="str">
            <v>No. of Bus, Tram or Ferry Services</v>
          </cell>
        </row>
        <row r="6">
          <cell r="B6" t="str">
            <v>Walking Distance from Building Entrance to Public Transport</v>
          </cell>
          <cell r="C6" t="str">
            <v>Frequency of Service During Peak Periods</v>
          </cell>
        </row>
        <row r="7">
          <cell r="C7" t="str">
            <v>15 min</v>
          </cell>
          <cell r="D7" t="str">
            <v>30 min</v>
          </cell>
        </row>
        <row r="8">
          <cell r="B8" t="str">
            <v>0-250m</v>
          </cell>
        </row>
        <row r="9">
          <cell r="B9" t="str">
            <v>250-500m</v>
          </cell>
        </row>
        <row r="10">
          <cell r="B10" t="str">
            <v>500-750m</v>
          </cell>
        </row>
        <row r="11">
          <cell r="B11" t="str">
            <v>750m-1km</v>
          </cell>
        </row>
        <row r="14">
          <cell r="B14" t="str">
            <v>No. of Train Services</v>
          </cell>
        </row>
        <row r="15">
          <cell r="B15" t="str">
            <v>Walking Distance from Building Entrance to Public Transport</v>
          </cell>
          <cell r="C15" t="str">
            <v>Frequency of Service During Peak Periods</v>
          </cell>
        </row>
        <row r="16">
          <cell r="C16" t="str">
            <v>15 min</v>
          </cell>
          <cell r="D16" t="str">
            <v>30 min</v>
          </cell>
        </row>
        <row r="17">
          <cell r="B17" t="str">
            <v>0-250m</v>
          </cell>
        </row>
        <row r="18">
          <cell r="B18" t="str">
            <v>250-500m</v>
          </cell>
        </row>
        <row r="19">
          <cell r="B19" t="str">
            <v>500-750m</v>
          </cell>
        </row>
        <row r="20">
          <cell r="B20" t="str">
            <v>750m-1km</v>
          </cell>
        </row>
        <row r="22">
          <cell r="D22">
            <v>0</v>
          </cell>
        </row>
      </sheetData>
      <sheetData sheetId="10"/>
      <sheetData sheetId="11"/>
      <sheetData sheetId="12"/>
      <sheetData sheetId="13"/>
      <sheetData sheetId="14">
        <row r="5">
          <cell r="B5" t="str">
            <v>Does the site contain any rare, threatened or vulnerable flora or fauna?</v>
          </cell>
        </row>
        <row r="7">
          <cell r="B7" t="str">
            <v>In which bio-region is the site located?</v>
          </cell>
        </row>
        <row r="9">
          <cell r="C9" t="str">
            <v>Hidden</v>
          </cell>
          <cell r="D9" t="str">
            <v>BEFORE</v>
          </cell>
          <cell r="E9" t="str">
            <v>Hidden</v>
          </cell>
          <cell r="F9" t="str">
            <v>AFTER</v>
          </cell>
        </row>
        <row r="10">
          <cell r="B10" t="str">
            <v>Land Type</v>
          </cell>
          <cell r="C10" t="str">
            <v>Ecological Value</v>
          </cell>
          <cell r="D10" t="str">
            <v>Land Types Before Construction / m2</v>
          </cell>
          <cell r="E10" t="str">
            <v>Ecological Score</v>
          </cell>
          <cell r="F10" t="str">
            <v>Land Types After Construction / m2</v>
          </cell>
        </row>
        <row r="11">
          <cell r="B11" t="str">
            <v>Building</v>
          </cell>
        </row>
        <row r="12">
          <cell r="B12" t="str">
            <v>Impermeable/concreted Area</v>
          </cell>
        </row>
        <row r="13">
          <cell r="B13" t="str">
            <v>Bare Ground</v>
          </cell>
        </row>
        <row r="14">
          <cell r="B14" t="str">
            <v>Weed Infestations</v>
          </cell>
        </row>
        <row r="15">
          <cell r="B15" t="str">
            <v>Exotic Garden</v>
          </cell>
        </row>
        <row r="16">
          <cell r="B16" t="str">
            <v>Native Garden</v>
          </cell>
        </row>
        <row r="17">
          <cell r="B17" t="str">
            <v>Exotic Grazing</v>
          </cell>
        </row>
        <row r="18">
          <cell r="B18" t="str">
            <v>Native Grazing*</v>
          </cell>
        </row>
        <row r="19">
          <cell r="B19" t="str">
            <v>Crop Farming</v>
          </cell>
        </row>
        <row r="20">
          <cell r="B20" t="str">
            <v>Existing Waterway*</v>
          </cell>
        </row>
        <row r="21">
          <cell r="B21" t="str">
            <v>Wetland*</v>
          </cell>
        </row>
        <row r="22">
          <cell r="B22" t="str">
            <v>Plantation Forest</v>
          </cell>
        </row>
        <row r="23">
          <cell r="B23" t="str">
            <v>Pine Plantation Forest</v>
          </cell>
        </row>
        <row r="24">
          <cell r="B24" t="str">
            <v>Blue Gum Plantation Forest</v>
          </cell>
        </row>
        <row r="25">
          <cell r="B25" t="str">
            <v>Regenerated Native Habitat(&lt; 10 years old)*</v>
          </cell>
        </row>
        <row r="26">
          <cell r="B26" t="str">
            <v>Indigenous Native Habitat (&gt; 10 years old)*</v>
          </cell>
        </row>
        <row r="27">
          <cell r="B27" t="str">
            <v>Indigenous Native Habitat (&gt; 20 years old)*</v>
          </cell>
        </row>
        <row r="28">
          <cell r="B28" t="str">
            <v>TOTAL</v>
          </cell>
          <cell r="D28">
            <v>0</v>
          </cell>
          <cell r="E28">
            <v>0</v>
          </cell>
          <cell r="F28">
            <v>0</v>
          </cell>
        </row>
        <row r="29">
          <cell r="B29" t="str">
            <v>ECOLOGICAL DIVERSITY INDEX:</v>
          </cell>
          <cell r="D29">
            <v>0</v>
          </cell>
          <cell r="F29">
            <v>0</v>
          </cell>
        </row>
        <row r="30">
          <cell r="B30" t="str">
            <v>CHANGE IN ECOLOGICAL DIVERSITY INDEX</v>
          </cell>
          <cell r="D30">
            <v>0</v>
          </cell>
        </row>
        <row r="31">
          <cell r="B31" t="str">
            <v>Points Achieved</v>
          </cell>
          <cell r="D31">
            <v>0</v>
          </cell>
          <cell r="F31" t="str">
            <v/>
          </cell>
        </row>
      </sheetData>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Green Star Design &amp; As Built">
  <a:themeElements>
    <a:clrScheme name="Design &amp; As Built">
      <a:dk1>
        <a:srgbClr val="3F4450"/>
      </a:dk1>
      <a:lt1>
        <a:srgbClr val="FFFFFF"/>
      </a:lt1>
      <a:dk2>
        <a:srgbClr val="1E3863"/>
      </a:dk2>
      <a:lt2>
        <a:srgbClr val="FFFFFF"/>
      </a:lt2>
      <a:accent1>
        <a:srgbClr val="1E3863"/>
      </a:accent1>
      <a:accent2>
        <a:srgbClr val="455277"/>
      </a:accent2>
      <a:accent3>
        <a:srgbClr val="8F9CB1"/>
      </a:accent3>
      <a:accent4>
        <a:srgbClr val="3F4450"/>
      </a:accent4>
      <a:accent5>
        <a:srgbClr val="9EA1A6"/>
      </a:accent5>
      <a:accent6>
        <a:srgbClr val="C4C6C9"/>
      </a:accent6>
      <a:hlink>
        <a:srgbClr val="1E3863"/>
      </a:hlink>
      <a:folHlink>
        <a:srgbClr val="C5C7CA"/>
      </a:folHlink>
    </a:clrScheme>
    <a:fontScheme name="Green Star Corporat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RowColHeaders="0" zoomScaleNormal="100" workbookViewId="0">
      <selection activeCell="B16" sqref="B16:G20"/>
    </sheetView>
  </sheetViews>
  <sheetFormatPr defaultColWidth="7.875" defaultRowHeight="13.5" x14ac:dyDescent="0.25"/>
  <cols>
    <col min="1" max="1" width="3.375" style="3" customWidth="1"/>
    <col min="2" max="2" width="15.25" style="3" customWidth="1"/>
    <col min="3" max="3" width="29.25" style="3" customWidth="1"/>
    <col min="4" max="4" width="7.875" style="3"/>
    <col min="5" max="5" width="11.5" style="3" customWidth="1"/>
    <col min="6" max="6" width="7.875" style="3"/>
    <col min="7" max="7" width="11.875" style="3" customWidth="1"/>
    <col min="8" max="16384" width="7.875" style="3"/>
  </cols>
  <sheetData>
    <row r="1" spans="1:7" ht="30.75" x14ac:dyDescent="0.25">
      <c r="B1" s="216"/>
      <c r="C1" s="217"/>
      <c r="D1" s="217"/>
      <c r="E1" s="217"/>
    </row>
    <row r="8" spans="1:7" ht="30.75" x14ac:dyDescent="0.25">
      <c r="B8" s="216" t="s">
        <v>185</v>
      </c>
      <c r="C8" s="217"/>
      <c r="D8" s="217"/>
      <c r="E8" s="217"/>
    </row>
    <row r="9" spans="1:7" ht="15.75" customHeight="1" x14ac:dyDescent="0.3">
      <c r="A9" s="5"/>
      <c r="B9" s="14" t="s">
        <v>186</v>
      </c>
      <c r="C9" s="14"/>
      <c r="D9" s="14"/>
      <c r="E9" s="17"/>
      <c r="F9" s="15"/>
      <c r="G9" s="14"/>
    </row>
    <row r="10" spans="1:7" ht="15.75" customHeight="1" x14ac:dyDescent="0.3">
      <c r="A10" s="5"/>
      <c r="B10" s="14"/>
      <c r="C10" s="14"/>
      <c r="D10" s="14"/>
      <c r="E10" s="17"/>
      <c r="F10" s="18"/>
      <c r="G10" s="14"/>
    </row>
    <row r="11" spans="1:7" ht="15.75" customHeight="1" x14ac:dyDescent="0.3">
      <c r="B11" s="14" t="s">
        <v>165</v>
      </c>
      <c r="C11" s="14"/>
      <c r="D11" s="14"/>
      <c r="E11" s="14"/>
      <c r="F11" s="14"/>
      <c r="G11" s="14"/>
    </row>
    <row r="12" spans="1:7" ht="16.5" x14ac:dyDescent="0.3">
      <c r="B12" s="19"/>
      <c r="C12" s="14"/>
      <c r="D12" s="14"/>
      <c r="E12" s="14"/>
      <c r="F12" s="14"/>
      <c r="G12" s="14"/>
    </row>
    <row r="13" spans="1:7" ht="16.5" x14ac:dyDescent="0.3">
      <c r="B13" s="14"/>
      <c r="C13" s="16"/>
      <c r="D13" s="14"/>
      <c r="E13" s="14"/>
      <c r="F13" s="14"/>
      <c r="G13" s="14"/>
    </row>
    <row r="14" spans="1:7" ht="16.5" x14ac:dyDescent="0.3">
      <c r="B14" s="14" t="s">
        <v>166</v>
      </c>
      <c r="C14" s="14"/>
      <c r="D14" s="14"/>
      <c r="E14" s="14"/>
      <c r="F14" s="14"/>
      <c r="G14" s="14"/>
    </row>
    <row r="15" spans="1:7" ht="16.5" x14ac:dyDescent="0.3">
      <c r="B15" s="14"/>
      <c r="C15" s="16"/>
      <c r="D15" s="14"/>
      <c r="E15" s="14"/>
      <c r="F15" s="14"/>
      <c r="G15" s="14"/>
    </row>
    <row r="16" spans="1:7" x14ac:dyDescent="0.25">
      <c r="B16" s="214" t="s">
        <v>167</v>
      </c>
      <c r="C16" s="214"/>
      <c r="D16" s="214"/>
      <c r="E16" s="214"/>
      <c r="F16" s="214"/>
      <c r="G16" s="214"/>
    </row>
    <row r="17" spans="2:7" x14ac:dyDescent="0.25">
      <c r="B17" s="214"/>
      <c r="C17" s="214"/>
      <c r="D17" s="214"/>
      <c r="E17" s="214"/>
      <c r="F17" s="214"/>
      <c r="G17" s="214"/>
    </row>
    <row r="18" spans="2:7" x14ac:dyDescent="0.25">
      <c r="B18" s="214"/>
      <c r="C18" s="214"/>
      <c r="D18" s="214"/>
      <c r="E18" s="214"/>
      <c r="F18" s="214"/>
      <c r="G18" s="214"/>
    </row>
    <row r="19" spans="2:7" x14ac:dyDescent="0.25">
      <c r="B19" s="214"/>
      <c r="C19" s="214"/>
      <c r="D19" s="214"/>
      <c r="E19" s="214"/>
      <c r="F19" s="214"/>
      <c r="G19" s="214"/>
    </row>
    <row r="20" spans="2:7" ht="35.25" customHeight="1" x14ac:dyDescent="0.25">
      <c r="B20" s="214"/>
      <c r="C20" s="214"/>
      <c r="D20" s="214"/>
      <c r="E20" s="214"/>
      <c r="F20" s="214"/>
      <c r="G20" s="214"/>
    </row>
    <row r="21" spans="2:7" x14ac:dyDescent="0.25">
      <c r="B21" s="6"/>
      <c r="C21" s="6"/>
      <c r="D21" s="6"/>
      <c r="E21" s="6"/>
      <c r="F21" s="6"/>
      <c r="G21" s="6"/>
    </row>
    <row r="22" spans="2:7" ht="13.5" customHeight="1" x14ac:dyDescent="0.25">
      <c r="B22" s="215"/>
      <c r="C22" s="215"/>
      <c r="D22" s="215"/>
      <c r="E22" s="215"/>
      <c r="F22" s="215"/>
      <c r="G22" s="215"/>
    </row>
    <row r="23" spans="2:7" x14ac:dyDescent="0.25">
      <c r="B23" s="215"/>
      <c r="C23" s="215"/>
      <c r="D23" s="215"/>
      <c r="E23" s="215"/>
      <c r="F23" s="215"/>
      <c r="G23" s="215"/>
    </row>
    <row r="24" spans="2:7" x14ac:dyDescent="0.25">
      <c r="B24" s="215"/>
      <c r="C24" s="215"/>
      <c r="D24" s="215"/>
      <c r="E24" s="215"/>
      <c r="F24" s="215"/>
      <c r="G24" s="215"/>
    </row>
    <row r="25" spans="2:7" x14ac:dyDescent="0.25">
      <c r="B25" s="215"/>
      <c r="C25" s="215"/>
      <c r="D25" s="215"/>
      <c r="E25" s="215"/>
      <c r="F25" s="215"/>
      <c r="G25" s="215"/>
    </row>
    <row r="26" spans="2:7" x14ac:dyDescent="0.25">
      <c r="B26" s="215"/>
      <c r="C26" s="215"/>
      <c r="D26" s="215"/>
      <c r="E26" s="215"/>
      <c r="F26" s="215"/>
      <c r="G26" s="215"/>
    </row>
  </sheetData>
  <sheetProtection password="E6B1" sheet="1" objects="1" scenarios="1"/>
  <mergeCells count="4">
    <mergeCell ref="B16:G20"/>
    <mergeCell ref="B22:G26"/>
    <mergeCell ref="B1:E1"/>
    <mergeCell ref="B8:E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
  <sheetViews>
    <sheetView showGridLines="0" showRowColHeaders="0" zoomScale="85" zoomScaleNormal="85" workbookViewId="0">
      <selection activeCell="C5" sqref="C5"/>
    </sheetView>
  </sheetViews>
  <sheetFormatPr defaultRowHeight="14.25" x14ac:dyDescent="0.2"/>
  <cols>
    <col min="1" max="1" width="3.875" style="29" customWidth="1"/>
    <col min="2" max="2" width="15.75" style="29" customWidth="1"/>
    <col min="3" max="3" width="85.75" style="29" customWidth="1"/>
    <col min="4" max="4" width="9" style="29"/>
    <col min="5" max="5" width="26" style="29" customWidth="1"/>
    <col min="6" max="16384" width="9" style="29"/>
  </cols>
  <sheetData>
    <row r="2" spans="1:5" ht="30.75" customHeight="1" x14ac:dyDescent="0.2">
      <c r="A2" s="184"/>
      <c r="B2" s="185" t="s">
        <v>185</v>
      </c>
      <c r="C2" s="186"/>
      <c r="D2" s="186"/>
      <c r="E2" s="186"/>
    </row>
    <row r="3" spans="1:5" ht="27.75" x14ac:dyDescent="0.2">
      <c r="A3" s="187"/>
      <c r="B3" s="187"/>
      <c r="C3" s="187"/>
    </row>
    <row r="4" spans="1:5" ht="15" x14ac:dyDescent="0.2">
      <c r="B4" s="188" t="s">
        <v>168</v>
      </c>
      <c r="C4" s="189"/>
    </row>
    <row r="5" spans="1:5" x14ac:dyDescent="0.2">
      <c r="B5" s="190">
        <v>41928</v>
      </c>
      <c r="C5" s="191" t="s">
        <v>184</v>
      </c>
    </row>
  </sheetData>
  <sheetProtection password="E6B1" sheet="1" objects="1" scenario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33"/>
  <sheetViews>
    <sheetView showGridLines="0" showRowColHeaders="0" zoomScale="85" zoomScaleNormal="85" workbookViewId="0">
      <selection activeCell="B3" sqref="B3"/>
    </sheetView>
  </sheetViews>
  <sheetFormatPr defaultColWidth="7.875" defaultRowHeight="12.75" x14ac:dyDescent="0.2"/>
  <cols>
    <col min="1" max="1" width="3.5" style="193" customWidth="1"/>
    <col min="2" max="2" width="102.625" style="193" customWidth="1"/>
    <col min="3" max="16384" width="7.875" style="193"/>
  </cols>
  <sheetData>
    <row r="1" spans="2:2" ht="135" customHeight="1" x14ac:dyDescent="0.2">
      <c r="B1" s="192" t="s">
        <v>185</v>
      </c>
    </row>
    <row r="2" spans="2:2" ht="18" x14ac:dyDescent="0.2">
      <c r="B2" s="194" t="s">
        <v>169</v>
      </c>
    </row>
    <row r="3" spans="2:2" ht="132" x14ac:dyDescent="0.3">
      <c r="B3" s="195" t="s">
        <v>232</v>
      </c>
    </row>
    <row r="4" spans="2:2" ht="16.5" x14ac:dyDescent="0.3">
      <c r="B4" s="195"/>
    </row>
    <row r="5" spans="2:2" ht="49.5" x14ac:dyDescent="0.3">
      <c r="B5" s="195" t="s">
        <v>233</v>
      </c>
    </row>
    <row r="6" spans="2:2" ht="16.5" x14ac:dyDescent="0.3">
      <c r="B6" s="195"/>
    </row>
    <row r="7" spans="2:2" ht="49.5" x14ac:dyDescent="0.3">
      <c r="B7" s="195" t="s">
        <v>234</v>
      </c>
    </row>
    <row r="8" spans="2:2" ht="16.5" x14ac:dyDescent="0.3">
      <c r="B8" s="195"/>
    </row>
    <row r="9" spans="2:2" ht="132" x14ac:dyDescent="0.3">
      <c r="B9" s="195" t="s">
        <v>235</v>
      </c>
    </row>
    <row r="10" spans="2:2" ht="16.5" x14ac:dyDescent="0.3">
      <c r="B10" s="195"/>
    </row>
    <row r="11" spans="2:2" ht="99" x14ac:dyDescent="0.3">
      <c r="B11" s="196" t="s">
        <v>236</v>
      </c>
    </row>
    <row r="12" spans="2:2" ht="16.5" x14ac:dyDescent="0.3">
      <c r="B12" s="196"/>
    </row>
    <row r="13" spans="2:2" ht="115.5" x14ac:dyDescent="0.3">
      <c r="B13" s="195" t="s">
        <v>237</v>
      </c>
    </row>
    <row r="14" spans="2:2" ht="16.5" x14ac:dyDescent="0.3">
      <c r="B14" s="195"/>
    </row>
    <row r="15" spans="2:2" ht="33" x14ac:dyDescent="0.3">
      <c r="B15" s="195" t="s">
        <v>238</v>
      </c>
    </row>
    <row r="16" spans="2:2" ht="16.5" x14ac:dyDescent="0.3">
      <c r="B16" s="195"/>
    </row>
    <row r="17" spans="2:2" ht="82.5" x14ac:dyDescent="0.3">
      <c r="B17" s="195" t="s">
        <v>239</v>
      </c>
    </row>
    <row r="18" spans="2:2" ht="16.5" x14ac:dyDescent="0.2">
      <c r="B18" s="197"/>
    </row>
    <row r="19" spans="2:2" ht="85.5" x14ac:dyDescent="0.2">
      <c r="B19" s="198" t="s">
        <v>240</v>
      </c>
    </row>
    <row r="20" spans="2:2" ht="16.5" x14ac:dyDescent="0.2">
      <c r="B20" s="197"/>
    </row>
    <row r="21" spans="2:2" ht="57" x14ac:dyDescent="0.2">
      <c r="B21" s="198" t="s">
        <v>241</v>
      </c>
    </row>
    <row r="22" spans="2:2" ht="14.25" x14ac:dyDescent="0.2">
      <c r="B22" s="199"/>
    </row>
    <row r="23" spans="2:2" ht="14.25" x14ac:dyDescent="0.2">
      <c r="B23" s="199" t="s">
        <v>242</v>
      </c>
    </row>
    <row r="24" spans="2:2" ht="16.5" x14ac:dyDescent="0.2">
      <c r="B24" s="197"/>
    </row>
    <row r="25" spans="2:2" ht="16.5" x14ac:dyDescent="0.2">
      <c r="B25" s="197" t="s">
        <v>170</v>
      </c>
    </row>
    <row r="26" spans="2:2" x14ac:dyDescent="0.2">
      <c r="B26" s="200"/>
    </row>
    <row r="27" spans="2:2" x14ac:dyDescent="0.2">
      <c r="B27" s="201"/>
    </row>
    <row r="28" spans="2:2" x14ac:dyDescent="0.2">
      <c r="B28" s="201"/>
    </row>
    <row r="33" spans="3:3" x14ac:dyDescent="0.2">
      <c r="C33" s="202"/>
    </row>
  </sheetData>
  <sheetProtection password="E6B1" sheet="1" objects="1" scenarios="1"/>
  <pageMargins left="0.70866141732283472" right="0.70866141732283472" top="0.74803149606299213" bottom="0.74803149606299213" header="0.31496062992125984" footer="0.31496062992125984"/>
  <pageSetup paperSize="9" scale="75"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showRowColHeaders="0" zoomScale="85" zoomScaleNormal="85" workbookViewId="0">
      <selection activeCell="B11" sqref="B11:F11"/>
    </sheetView>
  </sheetViews>
  <sheetFormatPr defaultColWidth="7.875" defaultRowHeight="14.25" x14ac:dyDescent="0.2"/>
  <cols>
    <col min="1" max="1" width="3.25" style="203" customWidth="1"/>
    <col min="2" max="2" width="35.625" style="204" customWidth="1"/>
    <col min="3" max="3" width="3.25" style="204" customWidth="1"/>
    <col min="4" max="4" width="35.625" style="204" customWidth="1"/>
    <col min="5" max="5" width="3.25" style="204" customWidth="1"/>
    <col min="6" max="6" width="25.625" style="204" customWidth="1"/>
    <col min="7" max="7" width="3.25" style="204" customWidth="1"/>
    <col min="8" max="32" width="7.875" style="203"/>
    <col min="33" max="16384" width="7.875" style="204"/>
  </cols>
  <sheetData>
    <row r="1" spans="1:7" ht="15" x14ac:dyDescent="0.25">
      <c r="A1" s="3"/>
      <c r="B1" s="3"/>
      <c r="C1" s="3"/>
      <c r="D1" s="3"/>
      <c r="E1" s="3"/>
      <c r="F1" s="3"/>
      <c r="G1" s="3"/>
    </row>
    <row r="2" spans="1:7" ht="15" x14ac:dyDescent="0.25">
      <c r="A2" s="3"/>
      <c r="B2" s="3"/>
      <c r="C2" s="3"/>
      <c r="D2" s="3"/>
      <c r="E2" s="3"/>
      <c r="F2" s="3"/>
      <c r="G2" s="3"/>
    </row>
    <row r="3" spans="1:7" ht="15" x14ac:dyDescent="0.25">
      <c r="A3" s="3"/>
      <c r="B3" s="3"/>
      <c r="C3" s="3"/>
      <c r="D3" s="3"/>
      <c r="E3" s="3"/>
      <c r="F3" s="3"/>
      <c r="G3" s="3"/>
    </row>
    <row r="4" spans="1:7" ht="15" x14ac:dyDescent="0.25">
      <c r="A4" s="3"/>
      <c r="B4" s="3"/>
      <c r="C4" s="3"/>
      <c r="D4" s="3"/>
      <c r="E4" s="3"/>
      <c r="F4" s="3"/>
      <c r="G4" s="3"/>
    </row>
    <row r="5" spans="1:7" ht="15" x14ac:dyDescent="0.25">
      <c r="A5" s="3"/>
      <c r="B5" s="3"/>
      <c r="C5" s="3"/>
      <c r="D5" s="3"/>
      <c r="E5" s="3"/>
      <c r="F5" s="3"/>
      <c r="G5" s="3"/>
    </row>
    <row r="6" spans="1:7" ht="29.25" x14ac:dyDescent="0.35">
      <c r="A6" s="3"/>
      <c r="B6" s="205" t="s">
        <v>185</v>
      </c>
      <c r="C6" s="3"/>
      <c r="D6" s="3"/>
      <c r="E6" s="3"/>
      <c r="F6" s="3"/>
      <c r="G6" s="3"/>
    </row>
    <row r="7" spans="1:7" ht="15" x14ac:dyDescent="0.25">
      <c r="A7" s="4"/>
      <c r="B7" s="3"/>
      <c r="C7" s="3"/>
      <c r="D7" s="3"/>
      <c r="E7" s="3"/>
      <c r="F7" s="3"/>
      <c r="G7" s="3"/>
    </row>
    <row r="8" spans="1:7" ht="16.5" x14ac:dyDescent="0.3">
      <c r="A8" s="3"/>
      <c r="B8" s="14"/>
      <c r="C8" s="3"/>
      <c r="D8" s="3"/>
      <c r="E8" s="3"/>
      <c r="F8" s="3"/>
      <c r="G8" s="3"/>
    </row>
    <row r="9" spans="1:7" ht="18.75" x14ac:dyDescent="0.3">
      <c r="A9" s="3"/>
      <c r="B9" s="21" t="s">
        <v>266</v>
      </c>
      <c r="C9" s="14"/>
      <c r="D9" s="14"/>
      <c r="E9" s="14"/>
      <c r="F9" s="14"/>
      <c r="G9" s="3"/>
    </row>
    <row r="10" spans="1:7" ht="16.5" x14ac:dyDescent="0.3">
      <c r="A10" s="3"/>
      <c r="B10" s="20"/>
      <c r="C10" s="14"/>
      <c r="D10" s="14"/>
      <c r="E10" s="14"/>
      <c r="F10" s="14"/>
      <c r="G10" s="3"/>
    </row>
    <row r="11" spans="1:7" ht="141" customHeight="1" x14ac:dyDescent="0.2">
      <c r="B11" s="218" t="s">
        <v>267</v>
      </c>
      <c r="C11" s="218"/>
      <c r="D11" s="218"/>
      <c r="E11" s="218"/>
      <c r="F11" s="218"/>
      <c r="G11" s="12"/>
    </row>
    <row r="12" spans="1:7" ht="15" customHeight="1" x14ac:dyDescent="0.2">
      <c r="B12" s="23"/>
      <c r="C12" s="23"/>
      <c r="D12" s="23"/>
      <c r="E12" s="23"/>
      <c r="F12" s="23"/>
      <c r="G12" s="12"/>
    </row>
    <row r="13" spans="1:7" ht="134.25" customHeight="1" x14ac:dyDescent="0.2">
      <c r="A13" s="12"/>
      <c r="B13" s="218" t="s">
        <v>274</v>
      </c>
      <c r="C13" s="218"/>
      <c r="D13" s="218"/>
      <c r="E13" s="218"/>
      <c r="F13" s="218"/>
      <c r="G13" s="12"/>
    </row>
    <row r="14" spans="1:7" ht="16.5" x14ac:dyDescent="0.2">
      <c r="A14" s="12"/>
      <c r="B14" s="206"/>
      <c r="C14" s="23"/>
      <c r="D14" s="206"/>
      <c r="E14" s="23"/>
      <c r="F14" s="206"/>
      <c r="G14" s="12"/>
    </row>
    <row r="15" spans="1:7" ht="18" x14ac:dyDescent="0.2">
      <c r="A15" s="12"/>
      <c r="B15" s="22" t="s">
        <v>243</v>
      </c>
      <c r="C15" s="23"/>
      <c r="D15" s="23"/>
      <c r="E15" s="23"/>
      <c r="F15" s="23"/>
      <c r="G15" s="12"/>
    </row>
    <row r="16" spans="1:7" x14ac:dyDescent="0.2">
      <c r="A16" s="12"/>
      <c r="B16" s="218" t="s">
        <v>275</v>
      </c>
      <c r="C16" s="218"/>
      <c r="D16" s="218"/>
      <c r="E16" s="218"/>
      <c r="F16" s="218"/>
      <c r="G16" s="12"/>
    </row>
    <row r="17" spans="1:7" x14ac:dyDescent="0.2">
      <c r="A17" s="12"/>
      <c r="B17" s="218"/>
      <c r="C17" s="218"/>
      <c r="D17" s="218"/>
      <c r="E17" s="218"/>
      <c r="F17" s="218"/>
      <c r="G17" s="12"/>
    </row>
    <row r="18" spans="1:7" x14ac:dyDescent="0.2">
      <c r="A18" s="13"/>
      <c r="B18" s="218"/>
      <c r="C18" s="218"/>
      <c r="D18" s="218"/>
      <c r="E18" s="218"/>
      <c r="F18" s="218"/>
      <c r="G18" s="13"/>
    </row>
    <row r="19" spans="1:7" x14ac:dyDescent="0.2">
      <c r="A19" s="13"/>
      <c r="B19" s="218"/>
      <c r="C19" s="218"/>
      <c r="D19" s="218"/>
      <c r="E19" s="218"/>
      <c r="F19" s="218"/>
      <c r="G19" s="13"/>
    </row>
    <row r="20" spans="1:7" x14ac:dyDescent="0.2">
      <c r="A20" s="13"/>
      <c r="B20" s="218"/>
      <c r="C20" s="218"/>
      <c r="D20" s="218"/>
      <c r="E20" s="218"/>
      <c r="F20" s="218"/>
      <c r="G20" s="13"/>
    </row>
    <row r="21" spans="1:7" x14ac:dyDescent="0.2">
      <c r="A21" s="13"/>
      <c r="B21" s="218"/>
      <c r="C21" s="218"/>
      <c r="D21" s="218"/>
      <c r="E21" s="218"/>
      <c r="F21" s="218"/>
      <c r="G21" s="13"/>
    </row>
    <row r="22" spans="1:7" x14ac:dyDescent="0.2">
      <c r="A22" s="13"/>
      <c r="B22" s="218"/>
      <c r="C22" s="218"/>
      <c r="D22" s="218"/>
      <c r="E22" s="218"/>
      <c r="F22" s="218"/>
      <c r="G22" s="13"/>
    </row>
    <row r="23" spans="1:7" x14ac:dyDescent="0.2">
      <c r="A23" s="13"/>
      <c r="B23" s="218"/>
      <c r="C23" s="218"/>
      <c r="D23" s="218"/>
      <c r="E23" s="218"/>
      <c r="F23" s="218"/>
      <c r="G23" s="13"/>
    </row>
    <row r="24" spans="1:7" ht="155.25" customHeight="1" x14ac:dyDescent="0.2">
      <c r="A24" s="13"/>
      <c r="B24" s="218"/>
      <c r="C24" s="218"/>
      <c r="D24" s="218"/>
      <c r="E24" s="218"/>
      <c r="F24" s="218"/>
      <c r="G24" s="13"/>
    </row>
    <row r="25" spans="1:7" x14ac:dyDescent="0.2">
      <c r="A25" s="13"/>
      <c r="B25" s="13"/>
      <c r="C25" s="13"/>
      <c r="D25" s="13"/>
      <c r="E25" s="13"/>
      <c r="F25" s="13"/>
      <c r="G25" s="13"/>
    </row>
    <row r="26" spans="1:7" x14ac:dyDescent="0.2">
      <c r="A26" s="13"/>
      <c r="B26" s="13"/>
      <c r="C26" s="13"/>
      <c r="D26" s="13"/>
      <c r="E26" s="13"/>
      <c r="F26" s="13"/>
      <c r="G26" s="13"/>
    </row>
    <row r="27" spans="1:7" x14ac:dyDescent="0.2">
      <c r="A27" s="13"/>
      <c r="B27" s="13"/>
      <c r="C27" s="13"/>
      <c r="D27" s="13"/>
      <c r="E27" s="13"/>
      <c r="F27" s="13"/>
      <c r="G27" s="13"/>
    </row>
    <row r="28" spans="1:7" x14ac:dyDescent="0.2">
      <c r="A28" s="13"/>
      <c r="B28" s="13"/>
      <c r="C28" s="13"/>
      <c r="D28" s="13"/>
      <c r="E28" s="13"/>
      <c r="F28" s="13"/>
      <c r="G28" s="13"/>
    </row>
    <row r="29" spans="1:7" x14ac:dyDescent="0.2">
      <c r="A29" s="13"/>
      <c r="B29" s="13"/>
      <c r="C29" s="13"/>
      <c r="D29" s="13"/>
      <c r="E29" s="13"/>
      <c r="F29" s="13"/>
      <c r="G29" s="13"/>
    </row>
    <row r="30" spans="1:7" x14ac:dyDescent="0.2">
      <c r="A30" s="13"/>
      <c r="B30" s="13"/>
      <c r="C30" s="13"/>
      <c r="D30" s="13"/>
      <c r="E30" s="13"/>
      <c r="F30" s="13"/>
      <c r="G30" s="13"/>
    </row>
    <row r="31" spans="1:7" x14ac:dyDescent="0.2">
      <c r="A31" s="13"/>
      <c r="B31" s="13"/>
      <c r="C31" s="13"/>
      <c r="D31" s="13"/>
      <c r="E31" s="13"/>
      <c r="F31" s="13"/>
      <c r="G31" s="13"/>
    </row>
  </sheetData>
  <sheetProtection password="E6B1" sheet="1" objects="1" scenarios="1"/>
  <mergeCells count="3">
    <mergeCell ref="B11:F11"/>
    <mergeCell ref="B16:F24"/>
    <mergeCell ref="B13:F13"/>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showGridLines="0" showRowColHeaders="0" topLeftCell="A2" zoomScale="85" zoomScaleNormal="85" workbookViewId="0">
      <selection activeCell="C6" sqref="C6"/>
    </sheetView>
  </sheetViews>
  <sheetFormatPr defaultRowHeight="14.25" x14ac:dyDescent="0.2"/>
  <cols>
    <col min="1" max="1" width="2.875" style="207" customWidth="1"/>
    <col min="2" max="2" width="37.875" style="207" customWidth="1"/>
    <col min="3" max="3" width="39.25" style="207" customWidth="1"/>
    <col min="4" max="4" width="50" style="207" customWidth="1"/>
    <col min="5" max="5" width="36.5" style="207" hidden="1" customWidth="1"/>
    <col min="6" max="6" width="13.75" style="207" customWidth="1"/>
    <col min="7" max="16384" width="9" style="207"/>
  </cols>
  <sheetData>
    <row r="1" spans="1:9" hidden="1" x14ac:dyDescent="0.2">
      <c r="A1" s="207" t="s">
        <v>118</v>
      </c>
      <c r="E1" s="207" t="s">
        <v>118</v>
      </c>
    </row>
    <row r="3" spans="1:9" ht="30.75" customHeight="1" x14ac:dyDescent="0.2">
      <c r="B3" s="185" t="s">
        <v>185</v>
      </c>
      <c r="C3" s="186"/>
      <c r="D3" s="186"/>
      <c r="E3" s="186"/>
    </row>
    <row r="4" spans="1:9" ht="15" x14ac:dyDescent="0.2">
      <c r="B4" s="7"/>
      <c r="C4" s="8"/>
    </row>
    <row r="5" spans="1:9" s="1" customFormat="1" ht="15" x14ac:dyDescent="0.2">
      <c r="B5" s="208" t="s">
        <v>125</v>
      </c>
      <c r="C5" s="208"/>
      <c r="E5" s="1" t="s">
        <v>126</v>
      </c>
      <c r="I5" s="2"/>
    </row>
    <row r="6" spans="1:9" ht="16.5" x14ac:dyDescent="0.2">
      <c r="B6" s="209" t="s">
        <v>127</v>
      </c>
      <c r="C6" s="213"/>
      <c r="E6" s="207" t="s">
        <v>128</v>
      </c>
      <c r="I6" s="2"/>
    </row>
    <row r="7" spans="1:9" ht="16.5" x14ac:dyDescent="0.2">
      <c r="B7" s="219" t="s">
        <v>129</v>
      </c>
      <c r="C7" s="213"/>
      <c r="E7" s="207" t="s">
        <v>130</v>
      </c>
    </row>
    <row r="8" spans="1:9" ht="16.5" x14ac:dyDescent="0.2">
      <c r="B8" s="220"/>
      <c r="C8" s="213"/>
      <c r="E8" s="207" t="s">
        <v>131</v>
      </c>
    </row>
    <row r="9" spans="1:9" ht="16.5" x14ac:dyDescent="0.2">
      <c r="B9" s="221"/>
      <c r="C9" s="213"/>
      <c r="E9" s="207" t="s">
        <v>132</v>
      </c>
    </row>
    <row r="10" spans="1:9" ht="16.5" x14ac:dyDescent="0.2">
      <c r="B10" s="209" t="s">
        <v>133</v>
      </c>
      <c r="C10" s="213"/>
      <c r="E10" s="207" t="s">
        <v>134</v>
      </c>
    </row>
    <row r="11" spans="1:9" ht="16.5" x14ac:dyDescent="0.2">
      <c r="B11" s="209" t="s">
        <v>135</v>
      </c>
      <c r="C11" s="213"/>
      <c r="E11" s="207" t="s">
        <v>136</v>
      </c>
    </row>
    <row r="12" spans="1:9" ht="15" x14ac:dyDescent="0.2">
      <c r="B12" s="9"/>
      <c r="C12" s="10"/>
      <c r="E12" s="207" t="s">
        <v>137</v>
      </c>
    </row>
    <row r="13" spans="1:9" ht="15" x14ac:dyDescent="0.2">
      <c r="B13" s="208" t="s">
        <v>276</v>
      </c>
      <c r="C13" s="208"/>
    </row>
    <row r="14" spans="1:9" ht="16.5" x14ac:dyDescent="0.2">
      <c r="B14" s="209" t="s">
        <v>277</v>
      </c>
      <c r="C14" s="213"/>
    </row>
    <row r="15" spans="1:9" ht="16.5" x14ac:dyDescent="0.2">
      <c r="B15" s="209" t="s">
        <v>278</v>
      </c>
      <c r="C15" s="213"/>
    </row>
    <row r="16" spans="1:9" ht="16.5" x14ac:dyDescent="0.2">
      <c r="B16" s="209" t="s">
        <v>279</v>
      </c>
      <c r="C16" s="213"/>
    </row>
    <row r="17" spans="2:3" ht="16.5" x14ac:dyDescent="0.2">
      <c r="B17" s="209" t="s">
        <v>280</v>
      </c>
      <c r="C17" s="213"/>
    </row>
    <row r="18" spans="2:3" ht="16.5" x14ac:dyDescent="0.2">
      <c r="B18" s="209" t="s">
        <v>282</v>
      </c>
      <c r="C18" s="213"/>
    </row>
    <row r="19" spans="2:3" ht="16.5" x14ac:dyDescent="0.2">
      <c r="B19" s="209" t="s">
        <v>281</v>
      </c>
      <c r="C19" s="213"/>
    </row>
    <row r="20" spans="2:3" ht="16.5" x14ac:dyDescent="0.2">
      <c r="B20" s="209" t="s">
        <v>283</v>
      </c>
      <c r="C20" s="213"/>
    </row>
    <row r="21" spans="2:3" ht="15" x14ac:dyDescent="0.2">
      <c r="B21" s="208" t="s">
        <v>117</v>
      </c>
      <c r="C21" s="210">
        <f>SUM(C14:C20)</f>
        <v>0</v>
      </c>
    </row>
    <row r="22" spans="2:3" ht="15" x14ac:dyDescent="0.2">
      <c r="B22" s="9"/>
      <c r="C22" s="10"/>
    </row>
    <row r="23" spans="2:3" ht="15" x14ac:dyDescent="0.2">
      <c r="B23" s="208" t="s">
        <v>138</v>
      </c>
      <c r="C23" s="208"/>
    </row>
    <row r="24" spans="2:3" ht="16.5" x14ac:dyDescent="0.2">
      <c r="B24" s="209" t="s">
        <v>139</v>
      </c>
      <c r="C24" s="213"/>
    </row>
    <row r="25" spans="2:3" ht="16.5" x14ac:dyDescent="0.2">
      <c r="B25" s="209" t="s">
        <v>140</v>
      </c>
      <c r="C25" s="213"/>
    </row>
    <row r="26" spans="2:3" ht="16.5" x14ac:dyDescent="0.2">
      <c r="B26" s="211"/>
      <c r="C26" s="212"/>
    </row>
    <row r="27" spans="2:3" ht="15" x14ac:dyDescent="0.2">
      <c r="B27" s="208" t="s">
        <v>171</v>
      </c>
      <c r="C27" s="208" t="s">
        <v>183</v>
      </c>
    </row>
    <row r="28" spans="2:3" ht="16.5" x14ac:dyDescent="0.2">
      <c r="B28" s="209" t="s">
        <v>173</v>
      </c>
      <c r="C28" s="213"/>
    </row>
    <row r="29" spans="2:3" ht="16.5" x14ac:dyDescent="0.2">
      <c r="B29" s="209" t="s">
        <v>172</v>
      </c>
      <c r="C29" s="213"/>
    </row>
    <row r="30" spans="2:3" ht="16.5" x14ac:dyDescent="0.2">
      <c r="B30" s="209" t="s">
        <v>174</v>
      </c>
      <c r="C30" s="213"/>
    </row>
    <row r="31" spans="2:3" ht="16.5" x14ac:dyDescent="0.2">
      <c r="B31" s="209" t="s">
        <v>175</v>
      </c>
      <c r="C31" s="213"/>
    </row>
    <row r="32" spans="2:3" ht="16.5" x14ac:dyDescent="0.2">
      <c r="B32" s="209" t="s">
        <v>176</v>
      </c>
      <c r="C32" s="213"/>
    </row>
    <row r="33" spans="2:3" ht="16.5" x14ac:dyDescent="0.2">
      <c r="B33" s="209" t="s">
        <v>177</v>
      </c>
      <c r="C33" s="213"/>
    </row>
    <row r="34" spans="2:3" ht="16.5" x14ac:dyDescent="0.2">
      <c r="B34" s="209" t="s">
        <v>178</v>
      </c>
      <c r="C34" s="213"/>
    </row>
    <row r="35" spans="2:3" ht="16.5" x14ac:dyDescent="0.2">
      <c r="B35" s="209" t="s">
        <v>179</v>
      </c>
      <c r="C35" s="213"/>
    </row>
    <row r="36" spans="2:3" ht="16.5" x14ac:dyDescent="0.2">
      <c r="B36" s="209" t="s">
        <v>180</v>
      </c>
      <c r="C36" s="213"/>
    </row>
    <row r="37" spans="2:3" ht="16.5" x14ac:dyDescent="0.2">
      <c r="B37" s="209" t="s">
        <v>181</v>
      </c>
      <c r="C37" s="213"/>
    </row>
    <row r="38" spans="2:3" ht="16.5" x14ac:dyDescent="0.2">
      <c r="B38" s="209" t="s">
        <v>182</v>
      </c>
      <c r="C38" s="213"/>
    </row>
    <row r="39" spans="2:3" ht="15" x14ac:dyDescent="0.2">
      <c r="B39" s="9"/>
      <c r="C39" s="11"/>
    </row>
    <row r="40" spans="2:3" ht="15" x14ac:dyDescent="0.2">
      <c r="B40" s="208" t="s">
        <v>141</v>
      </c>
      <c r="C40" s="208"/>
    </row>
    <row r="41" spans="2:3" ht="16.5" customHeight="1" x14ac:dyDescent="0.2">
      <c r="B41" s="219" t="s">
        <v>142</v>
      </c>
      <c r="C41" s="222"/>
    </row>
    <row r="42" spans="2:3" ht="162.75" customHeight="1" x14ac:dyDescent="0.2">
      <c r="B42" s="221"/>
      <c r="C42" s="223"/>
    </row>
  </sheetData>
  <sheetProtection password="E6B1" sheet="1" objects="1" scenarios="1"/>
  <mergeCells count="3">
    <mergeCell ref="B7:B9"/>
    <mergeCell ref="C41:C42"/>
    <mergeCell ref="B41:B42"/>
  </mergeCells>
  <dataValidations count="1">
    <dataValidation type="list" allowBlank="1" showInputMessage="1" showErrorMessage="1" sqref="C11">
      <formula1>$E$4:$E$12</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26"/>
  <sheetViews>
    <sheetView showGridLines="0" showRowColHeaders="0" zoomScale="70" zoomScaleNormal="70" workbookViewId="0">
      <pane ySplit="5" topLeftCell="A76" activePane="bottomLeft" state="frozen"/>
      <selection pane="bottomLeft" activeCell="G87" sqref="G87"/>
    </sheetView>
  </sheetViews>
  <sheetFormatPr defaultRowHeight="14.25" x14ac:dyDescent="0.2"/>
  <cols>
    <col min="1" max="1" width="4" style="29" customWidth="1"/>
    <col min="2" max="2" width="24" style="28" customWidth="1"/>
    <col min="3" max="3" width="48.125" style="28" customWidth="1"/>
    <col min="4" max="4" width="9.625" style="26" customWidth="1"/>
    <col min="5" max="5" width="46.625" style="28" customWidth="1"/>
    <col min="6" max="7" width="14" style="26" customWidth="1"/>
    <col min="8" max="8" width="14" style="29" customWidth="1"/>
    <col min="9" max="10" width="14" style="26" customWidth="1"/>
    <col min="11" max="11" width="22" style="26" customWidth="1"/>
    <col min="12" max="12" width="0" style="29" hidden="1" customWidth="1"/>
    <col min="13" max="13" width="44.25" style="28" customWidth="1"/>
    <col min="14" max="15" width="9" style="29"/>
    <col min="16" max="16" width="44.25" style="29" hidden="1" customWidth="1"/>
    <col min="17" max="17" width="0" style="29" hidden="1" customWidth="1"/>
    <col min="18" max="18" width="24.625" style="29" hidden="1" customWidth="1"/>
    <col min="19" max="19" width="15.375" style="29" hidden="1" customWidth="1"/>
    <col min="20" max="16384" width="9" style="29"/>
  </cols>
  <sheetData>
    <row r="1" spans="2:19" ht="37.5" customHeight="1" x14ac:dyDescent="0.2">
      <c r="B1" s="226" t="s">
        <v>143</v>
      </c>
      <c r="C1" s="227"/>
      <c r="D1" s="227"/>
      <c r="E1" s="227"/>
      <c r="F1" s="24"/>
      <c r="G1" s="24"/>
      <c r="H1" s="25"/>
      <c r="K1" s="24"/>
      <c r="L1" s="27"/>
      <c r="N1" s="27"/>
      <c r="P1" s="29" t="s">
        <v>118</v>
      </c>
      <c r="Q1" s="29" t="s">
        <v>118</v>
      </c>
      <c r="R1" s="29" t="s">
        <v>118</v>
      </c>
    </row>
    <row r="2" spans="2:19" ht="37.5" customHeight="1" x14ac:dyDescent="0.2">
      <c r="B2" s="30" t="s">
        <v>144</v>
      </c>
      <c r="C2" s="228">
        <f>'Building Input Sheet'!C6</f>
        <v>0</v>
      </c>
      <c r="D2" s="229"/>
      <c r="E2" s="31"/>
      <c r="F2" s="32" t="s">
        <v>225</v>
      </c>
      <c r="G2" s="32" t="s">
        <v>224</v>
      </c>
      <c r="H2" s="33"/>
      <c r="I2" s="32" t="s">
        <v>164</v>
      </c>
      <c r="J2" s="32" t="s">
        <v>230</v>
      </c>
      <c r="K2" s="34"/>
      <c r="L2" s="35"/>
      <c r="N2" s="36"/>
    </row>
    <row r="3" spans="2:19" ht="37.5" customHeight="1" x14ac:dyDescent="0.2">
      <c r="B3" s="37" t="s">
        <v>228</v>
      </c>
      <c r="C3" s="230" t="str">
        <f>IF(G3&gt;74,"6 Stars - World Excellence",IF(G3&gt;59,"5 Star - Australian Excellence",IF(G3&gt;44,"4 Star - Best Practice","")))</f>
        <v/>
      </c>
      <c r="D3" s="231"/>
      <c r="E3" s="38"/>
      <c r="F3" s="39">
        <f>F120</f>
        <v>110</v>
      </c>
      <c r="G3" s="39">
        <f>G120</f>
        <v>0</v>
      </c>
      <c r="H3" s="33"/>
      <c r="I3" s="39">
        <f>I120</f>
        <v>0</v>
      </c>
      <c r="J3" s="39">
        <f>J120</f>
        <v>0</v>
      </c>
      <c r="K3" s="40"/>
      <c r="L3" s="35"/>
      <c r="M3" s="41"/>
      <c r="N3" s="36"/>
    </row>
    <row r="4" spans="2:19" ht="37.5" customHeight="1" x14ac:dyDescent="0.2">
      <c r="C4" s="42"/>
      <c r="D4" s="43"/>
      <c r="E4" s="42"/>
      <c r="F4" s="43"/>
      <c r="G4" s="43"/>
      <c r="H4" s="33"/>
      <c r="I4" s="43"/>
      <c r="J4" s="43"/>
      <c r="K4" s="43"/>
      <c r="L4" s="27"/>
      <c r="M4" s="44"/>
      <c r="N4" s="27"/>
    </row>
    <row r="5" spans="2:19" ht="45" customHeight="1" x14ac:dyDescent="0.2">
      <c r="B5" s="45" t="s">
        <v>16</v>
      </c>
      <c r="C5" s="45" t="s">
        <v>112</v>
      </c>
      <c r="D5" s="32" t="s">
        <v>145</v>
      </c>
      <c r="E5" s="45" t="s">
        <v>17</v>
      </c>
      <c r="F5" s="32" t="s">
        <v>124</v>
      </c>
      <c r="G5" s="32" t="s">
        <v>18</v>
      </c>
      <c r="H5" s="46"/>
      <c r="I5" s="32" t="s">
        <v>226</v>
      </c>
      <c r="J5" s="32" t="s">
        <v>231</v>
      </c>
      <c r="K5" s="32" t="s">
        <v>78</v>
      </c>
      <c r="L5" s="47"/>
      <c r="M5" s="32" t="s">
        <v>227</v>
      </c>
      <c r="N5" s="27"/>
    </row>
    <row r="6" spans="2:19" ht="45" customHeight="1" x14ac:dyDescent="0.2">
      <c r="B6" s="48" t="s">
        <v>0</v>
      </c>
      <c r="C6" s="49"/>
      <c r="D6" s="50"/>
      <c r="E6" s="49"/>
      <c r="F6" s="50">
        <v>14</v>
      </c>
      <c r="G6" s="50"/>
      <c r="H6" s="46"/>
      <c r="I6" s="32"/>
      <c r="J6" s="32"/>
      <c r="K6" s="32"/>
      <c r="L6" s="47"/>
      <c r="M6" s="32"/>
      <c r="N6" s="27"/>
    </row>
    <row r="7" spans="2:19" ht="45" customHeight="1" x14ac:dyDescent="0.2">
      <c r="B7" s="51" t="s">
        <v>20</v>
      </c>
      <c r="C7" s="52" t="s">
        <v>116</v>
      </c>
      <c r="D7" s="53">
        <v>1.1000000000000001</v>
      </c>
      <c r="E7" s="54" t="s">
        <v>24</v>
      </c>
      <c r="F7" s="55">
        <v>1</v>
      </c>
      <c r="G7" s="56"/>
      <c r="H7" s="57"/>
      <c r="I7" s="58" t="str">
        <f>IF(OR(K7=$R$8,K7=$R$9,K7=$R$10),G7,"")</f>
        <v/>
      </c>
      <c r="J7" s="59" t="str">
        <f>IF(K7=$R$11,G7,"")</f>
        <v/>
      </c>
      <c r="K7" s="60"/>
      <c r="L7" s="61"/>
      <c r="M7" s="62"/>
      <c r="N7" s="27"/>
    </row>
    <row r="8" spans="2:19" ht="45" customHeight="1" x14ac:dyDescent="0.2">
      <c r="B8" s="232" t="s">
        <v>21</v>
      </c>
      <c r="C8" s="233" t="s">
        <v>113</v>
      </c>
      <c r="D8" s="63">
        <v>2</v>
      </c>
      <c r="E8" s="64" t="s">
        <v>67</v>
      </c>
      <c r="F8" s="65" t="s">
        <v>157</v>
      </c>
      <c r="G8" s="66"/>
      <c r="H8" s="57"/>
      <c r="I8" s="58" t="str">
        <f>IF(OR(K8=$R$8,K8=$R$9,K8=$R$10),G8,"")</f>
        <v/>
      </c>
      <c r="J8" s="59" t="str">
        <f>IF(K8=$R$11,G8,"")</f>
        <v/>
      </c>
      <c r="K8" s="60"/>
      <c r="L8" s="61"/>
      <c r="M8" s="62"/>
      <c r="N8" s="27"/>
      <c r="R8" s="29" t="s">
        <v>123</v>
      </c>
      <c r="S8" s="29" t="s">
        <v>187</v>
      </c>
    </row>
    <row r="9" spans="2:19" ht="45" customHeight="1" x14ac:dyDescent="0.2">
      <c r="B9" s="224"/>
      <c r="C9" s="234"/>
      <c r="D9" s="67">
        <v>2.1</v>
      </c>
      <c r="E9" s="68" t="s">
        <v>25</v>
      </c>
      <c r="F9" s="69">
        <v>1</v>
      </c>
      <c r="G9" s="56"/>
      <c r="H9" s="57" t="str">
        <f>IF(AND(G9&gt;0,$G$8&lt;&gt;$S$8),"!","")</f>
        <v/>
      </c>
      <c r="I9" s="58" t="str">
        <f>IF(OR(K9=$R$8,K9=$R$9,K9=$R$10),G9,"")</f>
        <v/>
      </c>
      <c r="J9" s="59" t="str">
        <f>IF(K9=$R$11,G9,"")</f>
        <v/>
      </c>
      <c r="K9" s="60"/>
      <c r="L9" s="61"/>
      <c r="M9" s="62"/>
      <c r="N9" s="27"/>
      <c r="R9" s="29" t="s">
        <v>119</v>
      </c>
      <c r="S9" s="29" t="s">
        <v>188</v>
      </c>
    </row>
    <row r="10" spans="2:19" ht="45" customHeight="1" x14ac:dyDescent="0.2">
      <c r="B10" s="224"/>
      <c r="C10" s="234"/>
      <c r="D10" s="67">
        <v>2.2000000000000002</v>
      </c>
      <c r="E10" s="68" t="s">
        <v>26</v>
      </c>
      <c r="F10" s="69">
        <v>1</v>
      </c>
      <c r="G10" s="56"/>
      <c r="H10" s="57" t="str">
        <f t="shared" ref="H10:H12" si="0">IF(AND(G10&gt;0,$G$8&lt;&gt;$S$8),"!","")</f>
        <v/>
      </c>
      <c r="I10" s="58" t="str">
        <f t="shared" ref="I10:I22" si="1">IF(OR(K10=$R$8,K10=$R$9,K10=$R$10),G10,"")</f>
        <v/>
      </c>
      <c r="J10" s="59" t="str">
        <f t="shared" ref="J10:J22" si="2">IF(K10=$R$11,G10,"")</f>
        <v/>
      </c>
      <c r="K10" s="60"/>
      <c r="L10" s="61"/>
      <c r="M10" s="62"/>
      <c r="N10" s="27"/>
      <c r="R10" s="29" t="s">
        <v>120</v>
      </c>
    </row>
    <row r="11" spans="2:19" ht="45" customHeight="1" x14ac:dyDescent="0.2">
      <c r="B11" s="224"/>
      <c r="C11" s="234"/>
      <c r="D11" s="67">
        <v>2.2999999999999998</v>
      </c>
      <c r="E11" s="68" t="s">
        <v>27</v>
      </c>
      <c r="F11" s="69">
        <v>1</v>
      </c>
      <c r="G11" s="56"/>
      <c r="H11" s="57" t="str">
        <f t="shared" si="0"/>
        <v/>
      </c>
      <c r="I11" s="58" t="str">
        <f t="shared" si="1"/>
        <v/>
      </c>
      <c r="J11" s="59" t="str">
        <f t="shared" si="2"/>
        <v/>
      </c>
      <c r="K11" s="60"/>
      <c r="L11" s="61"/>
      <c r="M11" s="62"/>
      <c r="N11" s="27"/>
      <c r="R11" s="29" t="s">
        <v>121</v>
      </c>
    </row>
    <row r="12" spans="2:19" ht="45" customHeight="1" x14ac:dyDescent="0.2">
      <c r="B12" s="224"/>
      <c r="C12" s="234"/>
      <c r="D12" s="67">
        <v>2.4</v>
      </c>
      <c r="E12" s="68" t="s">
        <v>28</v>
      </c>
      <c r="F12" s="69">
        <v>1</v>
      </c>
      <c r="G12" s="56"/>
      <c r="H12" s="57" t="str">
        <f t="shared" si="0"/>
        <v/>
      </c>
      <c r="I12" s="58" t="str">
        <f t="shared" si="1"/>
        <v/>
      </c>
      <c r="J12" s="59" t="str">
        <f t="shared" si="2"/>
        <v/>
      </c>
      <c r="K12" s="60"/>
      <c r="L12" s="61"/>
      <c r="M12" s="62"/>
      <c r="N12" s="27"/>
      <c r="R12" s="29" t="s">
        <v>122</v>
      </c>
    </row>
    <row r="13" spans="2:19" ht="45" customHeight="1" x14ac:dyDescent="0.2">
      <c r="B13" s="51" t="s">
        <v>70</v>
      </c>
      <c r="C13" s="52" t="s">
        <v>76</v>
      </c>
      <c r="D13" s="53">
        <v>3.1</v>
      </c>
      <c r="E13" s="54" t="s">
        <v>32</v>
      </c>
      <c r="F13" s="55">
        <v>2</v>
      </c>
      <c r="G13" s="56"/>
      <c r="H13" s="57"/>
      <c r="I13" s="58" t="str">
        <f t="shared" si="1"/>
        <v/>
      </c>
      <c r="J13" s="59" t="str">
        <f t="shared" si="2"/>
        <v/>
      </c>
      <c r="K13" s="60"/>
      <c r="L13" s="61"/>
      <c r="M13" s="62"/>
      <c r="N13" s="27"/>
    </row>
    <row r="14" spans="2:19" ht="45" customHeight="1" x14ac:dyDescent="0.2">
      <c r="B14" s="224" t="s">
        <v>72</v>
      </c>
      <c r="C14" s="225" t="s">
        <v>74</v>
      </c>
      <c r="D14" s="53">
        <v>4.0999999999999996</v>
      </c>
      <c r="E14" s="54" t="s">
        <v>29</v>
      </c>
      <c r="F14" s="55">
        <v>1</v>
      </c>
      <c r="G14" s="56"/>
      <c r="H14" s="57"/>
      <c r="I14" s="58" t="str">
        <f t="shared" si="1"/>
        <v/>
      </c>
      <c r="J14" s="59" t="str">
        <f t="shared" si="2"/>
        <v/>
      </c>
      <c r="K14" s="60"/>
      <c r="L14" s="61"/>
      <c r="M14" s="62"/>
      <c r="N14" s="27"/>
    </row>
    <row r="15" spans="2:19" ht="45" customHeight="1" x14ac:dyDescent="0.2">
      <c r="B15" s="224"/>
      <c r="C15" s="225"/>
      <c r="D15" s="53">
        <v>4.2</v>
      </c>
      <c r="E15" s="54" t="s">
        <v>30</v>
      </c>
      <c r="F15" s="55">
        <v>1</v>
      </c>
      <c r="G15" s="56"/>
      <c r="H15" s="57"/>
      <c r="I15" s="58" t="str">
        <f t="shared" si="1"/>
        <v/>
      </c>
      <c r="J15" s="59" t="str">
        <f t="shared" si="2"/>
        <v/>
      </c>
      <c r="K15" s="60"/>
      <c r="L15" s="61"/>
      <c r="M15" s="62"/>
      <c r="N15" s="27"/>
    </row>
    <row r="16" spans="2:19" ht="45" customHeight="1" x14ac:dyDescent="0.2">
      <c r="B16" s="224" t="s">
        <v>75</v>
      </c>
      <c r="C16" s="225" t="s">
        <v>114</v>
      </c>
      <c r="D16" s="53">
        <v>5.0999999999999996</v>
      </c>
      <c r="E16" s="54" t="s">
        <v>81</v>
      </c>
      <c r="F16" s="55">
        <v>1</v>
      </c>
      <c r="G16" s="56"/>
      <c r="H16" s="57"/>
      <c r="I16" s="58" t="str">
        <f t="shared" si="1"/>
        <v/>
      </c>
      <c r="J16" s="59" t="str">
        <f t="shared" si="2"/>
        <v/>
      </c>
      <c r="K16" s="60"/>
      <c r="L16" s="61"/>
      <c r="M16" s="62"/>
      <c r="N16" s="27"/>
    </row>
    <row r="17" spans="2:14" ht="45" customHeight="1" x14ac:dyDescent="0.2">
      <c r="B17" s="224"/>
      <c r="C17" s="225"/>
      <c r="D17" s="53">
        <v>5.2</v>
      </c>
      <c r="E17" s="54" t="s">
        <v>82</v>
      </c>
      <c r="F17" s="55">
        <v>1</v>
      </c>
      <c r="G17" s="56"/>
      <c r="H17" s="57"/>
      <c r="I17" s="58" t="str">
        <f t="shared" si="1"/>
        <v/>
      </c>
      <c r="J17" s="59" t="str">
        <f t="shared" si="2"/>
        <v/>
      </c>
      <c r="K17" s="60"/>
      <c r="L17" s="61"/>
      <c r="M17" s="62"/>
      <c r="N17" s="27"/>
    </row>
    <row r="18" spans="2:14" ht="45" customHeight="1" x14ac:dyDescent="0.2">
      <c r="B18" s="224" t="s">
        <v>73</v>
      </c>
      <c r="C18" s="225" t="s">
        <v>115</v>
      </c>
      <c r="D18" s="53">
        <v>6</v>
      </c>
      <c r="E18" s="54" t="s">
        <v>244</v>
      </c>
      <c r="F18" s="55" t="s">
        <v>157</v>
      </c>
      <c r="G18" s="66"/>
      <c r="H18" s="57"/>
      <c r="I18" s="58" t="str">
        <f t="shared" si="1"/>
        <v/>
      </c>
      <c r="J18" s="59" t="str">
        <f t="shared" si="2"/>
        <v/>
      </c>
      <c r="K18" s="60"/>
      <c r="L18" s="61"/>
      <c r="M18" s="62"/>
      <c r="N18" s="27"/>
    </row>
    <row r="19" spans="2:14" ht="45" customHeight="1" x14ac:dyDescent="0.2">
      <c r="B19" s="224"/>
      <c r="C19" s="225"/>
      <c r="D19" s="53">
        <v>6.1</v>
      </c>
      <c r="E19" s="54" t="s">
        <v>61</v>
      </c>
      <c r="F19" s="55">
        <v>1</v>
      </c>
      <c r="G19" s="56"/>
      <c r="H19" s="57" t="str">
        <f>IF(AND(G19&gt;0,$G$18&lt;&gt;$S$8),"!","")</f>
        <v/>
      </c>
      <c r="I19" s="58" t="str">
        <f t="shared" si="1"/>
        <v/>
      </c>
      <c r="J19" s="59" t="str">
        <f t="shared" si="2"/>
        <v/>
      </c>
      <c r="K19" s="60"/>
      <c r="L19" s="61"/>
      <c r="M19" s="62"/>
      <c r="N19" s="27"/>
    </row>
    <row r="20" spans="2:14" ht="45" customHeight="1" x14ac:dyDescent="0.2">
      <c r="B20" s="224" t="s">
        <v>71</v>
      </c>
      <c r="C20" s="225" t="s">
        <v>245</v>
      </c>
      <c r="D20" s="53">
        <v>7</v>
      </c>
      <c r="E20" s="54" t="s">
        <v>31</v>
      </c>
      <c r="F20" s="70" t="s">
        <v>157</v>
      </c>
      <c r="G20" s="71"/>
      <c r="H20" s="57"/>
      <c r="I20" s="58" t="str">
        <f t="shared" si="1"/>
        <v/>
      </c>
      <c r="J20" s="59" t="str">
        <f t="shared" si="2"/>
        <v/>
      </c>
      <c r="K20" s="60"/>
      <c r="L20" s="61"/>
      <c r="M20" s="62"/>
      <c r="N20" s="27"/>
    </row>
    <row r="21" spans="2:14" ht="45" customHeight="1" x14ac:dyDescent="0.2">
      <c r="B21" s="224"/>
      <c r="C21" s="225"/>
      <c r="D21" s="53">
        <v>7.1</v>
      </c>
      <c r="E21" s="54" t="s">
        <v>246</v>
      </c>
      <c r="F21" s="70">
        <v>1</v>
      </c>
      <c r="G21" s="72"/>
      <c r="H21" s="57" t="str">
        <f>IF(AND(G21&gt;0,$G$20&lt;&gt;$S$8),"!","")</f>
        <v/>
      </c>
      <c r="I21" s="58" t="str">
        <f t="shared" si="1"/>
        <v/>
      </c>
      <c r="J21" s="59" t="str">
        <f t="shared" si="2"/>
        <v/>
      </c>
      <c r="K21" s="60"/>
      <c r="L21" s="61"/>
      <c r="M21" s="62"/>
      <c r="N21" s="27"/>
    </row>
    <row r="22" spans="2:14" ht="45" customHeight="1" x14ac:dyDescent="0.2">
      <c r="B22" s="51" t="s">
        <v>77</v>
      </c>
      <c r="C22" s="73" t="s">
        <v>247</v>
      </c>
      <c r="D22" s="53">
        <v>8.1</v>
      </c>
      <c r="E22" s="54" t="s">
        <v>248</v>
      </c>
      <c r="F22" s="70">
        <v>1</v>
      </c>
      <c r="G22" s="72"/>
      <c r="H22" s="57"/>
      <c r="I22" s="58" t="str">
        <f t="shared" si="1"/>
        <v/>
      </c>
      <c r="J22" s="59" t="str">
        <f t="shared" si="2"/>
        <v/>
      </c>
      <c r="K22" s="60"/>
      <c r="L22" s="61"/>
      <c r="M22" s="62"/>
      <c r="N22" s="27"/>
    </row>
    <row r="23" spans="2:14" ht="37.5" customHeight="1" x14ac:dyDescent="0.2">
      <c r="B23" s="74" t="s">
        <v>117</v>
      </c>
      <c r="C23" s="74"/>
      <c r="D23" s="75"/>
      <c r="E23" s="74"/>
      <c r="F23" s="75">
        <f>SUM(F7:F22)</f>
        <v>14</v>
      </c>
      <c r="G23" s="75">
        <f>SUM(G7:G22)</f>
        <v>0</v>
      </c>
      <c r="H23" s="57"/>
      <c r="I23" s="76">
        <f>SUM(I8:I22)</f>
        <v>0</v>
      </c>
      <c r="J23" s="76">
        <f>SUM(J8:J22)</f>
        <v>0</v>
      </c>
      <c r="K23" s="77"/>
      <c r="L23" s="78"/>
      <c r="M23" s="79"/>
      <c r="N23" s="27"/>
    </row>
    <row r="24" spans="2:14" ht="45" customHeight="1" x14ac:dyDescent="0.2">
      <c r="B24" s="80"/>
      <c r="C24" s="81"/>
      <c r="D24" s="82"/>
      <c r="E24" s="83"/>
      <c r="F24" s="84"/>
      <c r="G24" s="85"/>
      <c r="H24" s="57"/>
      <c r="I24" s="85"/>
      <c r="J24" s="78"/>
      <c r="K24" s="78"/>
      <c r="L24" s="61"/>
      <c r="M24" s="86"/>
      <c r="N24" s="27"/>
    </row>
    <row r="25" spans="2:14" ht="45" customHeight="1" x14ac:dyDescent="0.2">
      <c r="B25" s="235" t="s">
        <v>1</v>
      </c>
      <c r="C25" s="235"/>
      <c r="D25" s="235"/>
      <c r="E25" s="235"/>
      <c r="F25" s="87">
        <v>17</v>
      </c>
      <c r="G25" s="88"/>
      <c r="H25" s="57"/>
      <c r="I25" s="87"/>
      <c r="J25" s="87"/>
      <c r="K25" s="87"/>
      <c r="L25" s="89"/>
      <c r="M25" s="90"/>
      <c r="N25" s="91"/>
    </row>
    <row r="26" spans="2:14" ht="45" customHeight="1" x14ac:dyDescent="0.2">
      <c r="B26" s="224" t="s">
        <v>7</v>
      </c>
      <c r="C26" s="236" t="s">
        <v>158</v>
      </c>
      <c r="D26" s="92">
        <v>9.1</v>
      </c>
      <c r="E26" s="93" t="s">
        <v>33</v>
      </c>
      <c r="F26" s="94">
        <v>1</v>
      </c>
      <c r="G26" s="95"/>
      <c r="H26" s="57"/>
      <c r="I26" s="58" t="str">
        <f t="shared" ref="I26:I42" si="3">IF(OR(K26=$R$8,K26=$R$9,K26=$R$10),G26,"")</f>
        <v/>
      </c>
      <c r="J26" s="59" t="str">
        <f t="shared" ref="J26:J42" si="4">IF(K26=$R$11,G26,"")</f>
        <v/>
      </c>
      <c r="K26" s="60"/>
      <c r="L26" s="96"/>
      <c r="M26" s="62"/>
      <c r="N26" s="27"/>
    </row>
    <row r="27" spans="2:14" ht="45" customHeight="1" x14ac:dyDescent="0.2">
      <c r="B27" s="224"/>
      <c r="C27" s="236"/>
      <c r="D27" s="92">
        <v>9.1999999999999993</v>
      </c>
      <c r="E27" s="93" t="s">
        <v>55</v>
      </c>
      <c r="F27" s="94">
        <v>2</v>
      </c>
      <c r="G27" s="95"/>
      <c r="H27" s="57"/>
      <c r="I27" s="58" t="str">
        <f t="shared" si="3"/>
        <v/>
      </c>
      <c r="J27" s="59" t="str">
        <f t="shared" si="4"/>
        <v/>
      </c>
      <c r="K27" s="97"/>
      <c r="L27" s="96"/>
      <c r="M27" s="62"/>
      <c r="N27" s="27"/>
    </row>
    <row r="28" spans="2:14" ht="45" customHeight="1" x14ac:dyDescent="0.2">
      <c r="B28" s="224"/>
      <c r="C28" s="236"/>
      <c r="D28" s="92">
        <v>9.3000000000000007</v>
      </c>
      <c r="E28" s="93" t="s">
        <v>268</v>
      </c>
      <c r="F28" s="94">
        <v>1</v>
      </c>
      <c r="G28" s="95"/>
      <c r="H28" s="57"/>
      <c r="I28" s="58" t="str">
        <f t="shared" si="3"/>
        <v/>
      </c>
      <c r="J28" s="59" t="str">
        <f t="shared" si="4"/>
        <v/>
      </c>
      <c r="K28" s="97"/>
      <c r="L28" s="96"/>
      <c r="M28" s="62"/>
      <c r="N28" s="27"/>
    </row>
    <row r="29" spans="2:14" ht="45" customHeight="1" x14ac:dyDescent="0.2">
      <c r="B29" s="224" t="s">
        <v>9</v>
      </c>
      <c r="C29" s="225" t="s">
        <v>159</v>
      </c>
      <c r="D29" s="53">
        <v>10.1</v>
      </c>
      <c r="E29" s="98" t="s">
        <v>56</v>
      </c>
      <c r="F29" s="99">
        <v>1</v>
      </c>
      <c r="G29" s="95"/>
      <c r="H29" s="57"/>
      <c r="I29" s="58" t="str">
        <f t="shared" si="3"/>
        <v/>
      </c>
      <c r="J29" s="59" t="str">
        <f t="shared" si="4"/>
        <v/>
      </c>
      <c r="K29" s="97"/>
      <c r="L29" s="96"/>
      <c r="M29" s="62"/>
      <c r="N29" s="27"/>
    </row>
    <row r="30" spans="2:14" ht="45" customHeight="1" x14ac:dyDescent="0.2">
      <c r="B30" s="224"/>
      <c r="C30" s="225"/>
      <c r="D30" s="53">
        <v>10.199999999999999</v>
      </c>
      <c r="E30" s="98" t="s">
        <v>59</v>
      </c>
      <c r="F30" s="99">
        <v>1</v>
      </c>
      <c r="G30" s="95"/>
      <c r="H30" s="57"/>
      <c r="I30" s="58" t="str">
        <f t="shared" si="3"/>
        <v/>
      </c>
      <c r="J30" s="59" t="str">
        <f t="shared" si="4"/>
        <v/>
      </c>
      <c r="K30" s="97"/>
      <c r="L30" s="96"/>
      <c r="M30" s="62"/>
      <c r="N30" s="27"/>
    </row>
    <row r="31" spans="2:14" ht="45" customHeight="1" x14ac:dyDescent="0.2">
      <c r="B31" s="224"/>
      <c r="C31" s="225"/>
      <c r="D31" s="53">
        <v>10.3</v>
      </c>
      <c r="E31" s="98" t="s">
        <v>60</v>
      </c>
      <c r="F31" s="99">
        <v>1</v>
      </c>
      <c r="G31" s="95"/>
      <c r="H31" s="57"/>
      <c r="I31" s="58" t="str">
        <f t="shared" si="3"/>
        <v/>
      </c>
      <c r="J31" s="59" t="str">
        <f t="shared" si="4"/>
        <v/>
      </c>
      <c r="K31" s="97"/>
      <c r="L31" s="96"/>
      <c r="M31" s="62"/>
      <c r="N31" s="27"/>
    </row>
    <row r="32" spans="2:14" ht="45" customHeight="1" x14ac:dyDescent="0.2">
      <c r="B32" s="224" t="s">
        <v>8</v>
      </c>
      <c r="C32" s="225" t="s">
        <v>160</v>
      </c>
      <c r="D32" s="53">
        <v>11</v>
      </c>
      <c r="E32" s="98" t="s">
        <v>48</v>
      </c>
      <c r="F32" s="99" t="s">
        <v>157</v>
      </c>
      <c r="G32" s="71"/>
      <c r="H32" s="57"/>
      <c r="I32" s="58" t="str">
        <f t="shared" si="3"/>
        <v/>
      </c>
      <c r="J32" s="59" t="str">
        <f t="shared" si="4"/>
        <v/>
      </c>
      <c r="K32" s="97"/>
      <c r="L32" s="96"/>
      <c r="M32" s="62"/>
      <c r="N32" s="27"/>
    </row>
    <row r="33" spans="2:16" ht="45" customHeight="1" x14ac:dyDescent="0.2">
      <c r="B33" s="224"/>
      <c r="C33" s="225"/>
      <c r="D33" s="53">
        <v>11.1</v>
      </c>
      <c r="E33" s="98" t="s">
        <v>34</v>
      </c>
      <c r="F33" s="99">
        <v>1</v>
      </c>
      <c r="G33" s="95"/>
      <c r="H33" s="57" t="str">
        <f>IF(AND(G33&gt;0,$G$32&lt;&gt;$S$8),"!","")</f>
        <v/>
      </c>
      <c r="I33" s="58" t="str">
        <f t="shared" si="3"/>
        <v/>
      </c>
      <c r="J33" s="59" t="str">
        <f t="shared" si="4"/>
        <v/>
      </c>
      <c r="K33" s="97"/>
      <c r="L33" s="96"/>
      <c r="M33" s="62"/>
      <c r="N33" s="27"/>
    </row>
    <row r="34" spans="2:16" ht="45" customHeight="1" x14ac:dyDescent="0.2">
      <c r="B34" s="224"/>
      <c r="C34" s="225"/>
      <c r="D34" s="53">
        <v>11.2</v>
      </c>
      <c r="E34" s="98" t="s">
        <v>83</v>
      </c>
      <c r="F34" s="99">
        <v>1</v>
      </c>
      <c r="G34" s="95"/>
      <c r="H34" s="57" t="str">
        <f t="shared" ref="H34:H35" si="5">IF(AND(G34&gt;0,$G$32&lt;&gt;$S$8),"!","")</f>
        <v/>
      </c>
      <c r="I34" s="58" t="str">
        <f t="shared" si="3"/>
        <v/>
      </c>
      <c r="J34" s="59" t="str">
        <f t="shared" si="4"/>
        <v/>
      </c>
      <c r="K34" s="97"/>
      <c r="L34" s="96"/>
      <c r="M34" s="62"/>
      <c r="N34" s="27"/>
    </row>
    <row r="35" spans="2:16" ht="45" customHeight="1" x14ac:dyDescent="0.2">
      <c r="B35" s="224"/>
      <c r="C35" s="225"/>
      <c r="D35" s="53">
        <v>11.3</v>
      </c>
      <c r="E35" s="98" t="s">
        <v>79</v>
      </c>
      <c r="F35" s="99">
        <v>1</v>
      </c>
      <c r="G35" s="95"/>
      <c r="H35" s="57" t="str">
        <f t="shared" si="5"/>
        <v/>
      </c>
      <c r="I35" s="58" t="str">
        <f t="shared" si="3"/>
        <v/>
      </c>
      <c r="J35" s="59" t="str">
        <f t="shared" si="4"/>
        <v/>
      </c>
      <c r="K35" s="97"/>
      <c r="L35" s="96"/>
      <c r="M35" s="62"/>
      <c r="N35" s="27"/>
    </row>
    <row r="36" spans="2:16" ht="45" customHeight="1" x14ac:dyDescent="0.2">
      <c r="B36" s="224" t="s">
        <v>23</v>
      </c>
      <c r="C36" s="225" t="s">
        <v>161</v>
      </c>
      <c r="D36" s="53">
        <v>12</v>
      </c>
      <c r="E36" s="98" t="s">
        <v>35</v>
      </c>
      <c r="F36" s="99" t="s">
        <v>157</v>
      </c>
      <c r="G36" s="71"/>
      <c r="H36" s="57"/>
      <c r="I36" s="58" t="str">
        <f t="shared" si="3"/>
        <v/>
      </c>
      <c r="J36" s="59" t="str">
        <f t="shared" si="4"/>
        <v/>
      </c>
      <c r="K36" s="97"/>
      <c r="L36" s="96"/>
      <c r="M36" s="62"/>
      <c r="N36" s="27"/>
    </row>
    <row r="37" spans="2:16" ht="45" customHeight="1" x14ac:dyDescent="0.2">
      <c r="B37" s="224"/>
      <c r="C37" s="225"/>
      <c r="D37" s="53">
        <v>12.1</v>
      </c>
      <c r="E37" s="98" t="s">
        <v>36</v>
      </c>
      <c r="F37" s="99">
        <v>2</v>
      </c>
      <c r="G37" s="95"/>
      <c r="H37" s="57" t="str">
        <f>IF(AND(G37&gt;0,$G$36&lt;&gt;$S$8),"!","")</f>
        <v/>
      </c>
      <c r="I37" s="58" t="str">
        <f t="shared" si="3"/>
        <v/>
      </c>
      <c r="J37" s="59" t="str">
        <f t="shared" si="4"/>
        <v/>
      </c>
      <c r="K37" s="97"/>
      <c r="L37" s="96"/>
      <c r="M37" s="62"/>
      <c r="N37" s="27"/>
    </row>
    <row r="38" spans="2:16" ht="45" customHeight="1" x14ac:dyDescent="0.2">
      <c r="B38" s="224"/>
      <c r="C38" s="225"/>
      <c r="D38" s="53">
        <v>12.2</v>
      </c>
      <c r="E38" s="98" t="s">
        <v>37</v>
      </c>
      <c r="F38" s="99">
        <v>1</v>
      </c>
      <c r="G38" s="95"/>
      <c r="H38" s="57" t="str">
        <f>IF(AND(G38&gt;0,$G$36&lt;&gt;$S$8),"!","")</f>
        <v/>
      </c>
      <c r="I38" s="58" t="str">
        <f t="shared" si="3"/>
        <v/>
      </c>
      <c r="J38" s="59" t="str">
        <f t="shared" si="4"/>
        <v/>
      </c>
      <c r="K38" s="97"/>
      <c r="L38" s="96"/>
      <c r="M38" s="62"/>
      <c r="N38" s="27"/>
    </row>
    <row r="39" spans="2:16" ht="45" customHeight="1" x14ac:dyDescent="0.2">
      <c r="B39" s="224" t="s">
        <v>22</v>
      </c>
      <c r="C39" s="225" t="s">
        <v>162</v>
      </c>
      <c r="D39" s="53">
        <v>13.1</v>
      </c>
      <c r="E39" s="98" t="s">
        <v>269</v>
      </c>
      <c r="F39" s="99">
        <v>1</v>
      </c>
      <c r="G39" s="95"/>
      <c r="H39" s="57"/>
      <c r="I39" s="58" t="str">
        <f t="shared" si="3"/>
        <v/>
      </c>
      <c r="J39" s="59" t="str">
        <f t="shared" si="4"/>
        <v/>
      </c>
      <c r="K39" s="97"/>
      <c r="L39" s="96"/>
      <c r="M39" s="62"/>
      <c r="N39" s="27"/>
    </row>
    <row r="40" spans="2:16" ht="45" customHeight="1" x14ac:dyDescent="0.2">
      <c r="B40" s="224"/>
      <c r="C40" s="225"/>
      <c r="D40" s="53">
        <v>13.2</v>
      </c>
      <c r="E40" s="98" t="s">
        <v>270</v>
      </c>
      <c r="F40" s="99">
        <v>1</v>
      </c>
      <c r="G40" s="95"/>
      <c r="H40" s="57"/>
      <c r="I40" s="58" t="str">
        <f t="shared" si="3"/>
        <v/>
      </c>
      <c r="J40" s="59" t="str">
        <f t="shared" si="4"/>
        <v/>
      </c>
      <c r="K40" s="97"/>
      <c r="L40" s="96"/>
      <c r="M40" s="62"/>
      <c r="N40" s="27"/>
    </row>
    <row r="41" spans="2:16" ht="45" customHeight="1" x14ac:dyDescent="0.2">
      <c r="B41" s="224" t="s">
        <v>10</v>
      </c>
      <c r="C41" s="225" t="s">
        <v>163</v>
      </c>
      <c r="D41" s="53">
        <v>14.1</v>
      </c>
      <c r="E41" s="98" t="s">
        <v>10</v>
      </c>
      <c r="F41" s="99">
        <v>1</v>
      </c>
      <c r="G41" s="95"/>
      <c r="H41" s="57"/>
      <c r="I41" s="58" t="str">
        <f t="shared" si="3"/>
        <v/>
      </c>
      <c r="J41" s="59" t="str">
        <f t="shared" si="4"/>
        <v/>
      </c>
      <c r="K41" s="97"/>
      <c r="L41" s="96"/>
      <c r="M41" s="62"/>
      <c r="N41" s="27"/>
    </row>
    <row r="42" spans="2:16" ht="45" customHeight="1" x14ac:dyDescent="0.2">
      <c r="B42" s="237"/>
      <c r="C42" s="238"/>
      <c r="D42" s="100">
        <v>14.2</v>
      </c>
      <c r="E42" s="101" t="s">
        <v>58</v>
      </c>
      <c r="F42" s="102">
        <v>1</v>
      </c>
      <c r="G42" s="103"/>
      <c r="H42" s="57"/>
      <c r="I42" s="58" t="str">
        <f t="shared" si="3"/>
        <v/>
      </c>
      <c r="J42" s="59" t="str">
        <f t="shared" si="4"/>
        <v/>
      </c>
      <c r="K42" s="97"/>
      <c r="L42" s="96"/>
      <c r="M42" s="62"/>
      <c r="N42" s="27"/>
    </row>
    <row r="43" spans="2:16" ht="45" customHeight="1" x14ac:dyDescent="0.2">
      <c r="B43" s="74" t="s">
        <v>117</v>
      </c>
      <c r="C43" s="74"/>
      <c r="D43" s="75"/>
      <c r="E43" s="74"/>
      <c r="F43" s="75">
        <f>SUM(F26:F42)</f>
        <v>17</v>
      </c>
      <c r="G43" s="75">
        <f>SUM(G26:G42)</f>
        <v>0</v>
      </c>
      <c r="H43" s="57"/>
      <c r="I43" s="76">
        <f t="shared" ref="I43:J43" si="6">SUM(I26:I42)</f>
        <v>0</v>
      </c>
      <c r="J43" s="76">
        <f t="shared" si="6"/>
        <v>0</v>
      </c>
      <c r="K43" s="78"/>
      <c r="L43" s="96"/>
      <c r="M43" s="104"/>
      <c r="N43" s="27"/>
    </row>
    <row r="44" spans="2:16" ht="45" customHeight="1" x14ac:dyDescent="0.2">
      <c r="B44" s="105"/>
      <c r="C44" s="105"/>
      <c r="D44" s="24"/>
      <c r="E44" s="105"/>
      <c r="F44" s="24"/>
      <c r="G44" s="24"/>
      <c r="H44" s="106"/>
      <c r="I44" s="24"/>
      <c r="J44" s="24"/>
      <c r="K44" s="24"/>
      <c r="L44" s="96"/>
      <c r="M44" s="104"/>
      <c r="N44" s="27"/>
    </row>
    <row r="45" spans="2:16" ht="45" customHeight="1" x14ac:dyDescent="0.2">
      <c r="B45" s="239" t="s">
        <v>2</v>
      </c>
      <c r="C45" s="239"/>
      <c r="D45" s="239"/>
      <c r="E45" s="239"/>
      <c r="F45" s="88">
        <v>22</v>
      </c>
      <c r="G45" s="88"/>
      <c r="H45" s="107"/>
      <c r="I45" s="240"/>
      <c r="J45" s="240"/>
      <c r="K45" s="240"/>
      <c r="L45" s="240"/>
      <c r="M45" s="240"/>
      <c r="N45" s="108"/>
    </row>
    <row r="46" spans="2:16" ht="45" customHeight="1" x14ac:dyDescent="0.2">
      <c r="B46" s="241" t="s">
        <v>150</v>
      </c>
      <c r="C46" s="242" t="s">
        <v>146</v>
      </c>
      <c r="D46" s="109" t="s">
        <v>84</v>
      </c>
      <c r="E46" s="110" t="s">
        <v>85</v>
      </c>
      <c r="F46" s="109" t="s">
        <v>157</v>
      </c>
      <c r="G46" s="111"/>
      <c r="H46" s="112"/>
      <c r="I46" s="58" t="str">
        <f t="shared" ref="I46:I59" si="7">IF(OR(K46=$R$8,K46=$R$9,K46=$R$10),G46,"")</f>
        <v/>
      </c>
      <c r="J46" s="59" t="str">
        <f t="shared" ref="J46:J59" si="8">IF(K46=$R$11,G46,"")</f>
        <v/>
      </c>
      <c r="K46" s="60"/>
      <c r="L46" s="113"/>
      <c r="M46" s="62"/>
      <c r="N46" s="27"/>
      <c r="P46" s="29" t="s">
        <v>146</v>
      </c>
    </row>
    <row r="47" spans="2:16" ht="45" customHeight="1" x14ac:dyDescent="0.2">
      <c r="B47" s="241"/>
      <c r="C47" s="243"/>
      <c r="D47" s="114" t="s">
        <v>86</v>
      </c>
      <c r="E47" s="115" t="s">
        <v>152</v>
      </c>
      <c r="F47" s="114">
        <f>IF(C46=P46,20,0)</f>
        <v>20</v>
      </c>
      <c r="G47" s="116"/>
      <c r="H47" s="57" t="str">
        <f>IF(AND(G47&gt;0,$G$46&lt;&gt;$S$8),"!","")</f>
        <v/>
      </c>
      <c r="I47" s="58" t="str">
        <f t="shared" si="7"/>
        <v/>
      </c>
      <c r="J47" s="59" t="str">
        <f t="shared" si="8"/>
        <v/>
      </c>
      <c r="K47" s="97"/>
      <c r="L47" s="117"/>
      <c r="M47" s="62"/>
      <c r="N47" s="27"/>
      <c r="P47" s="29" t="s">
        <v>147</v>
      </c>
    </row>
    <row r="48" spans="2:16" ht="45" customHeight="1" x14ac:dyDescent="0.2">
      <c r="B48" s="241"/>
      <c r="C48" s="243"/>
      <c r="D48" s="114" t="s">
        <v>87</v>
      </c>
      <c r="E48" s="115" t="s">
        <v>153</v>
      </c>
      <c r="F48" s="114" t="s">
        <v>157</v>
      </c>
      <c r="G48" s="116"/>
      <c r="H48" s="57"/>
      <c r="I48" s="58" t="str">
        <f t="shared" si="7"/>
        <v/>
      </c>
      <c r="J48" s="59" t="str">
        <f t="shared" si="8"/>
        <v/>
      </c>
      <c r="K48" s="97"/>
      <c r="L48" s="117"/>
      <c r="M48" s="62"/>
      <c r="N48" s="27"/>
      <c r="P48" s="29" t="s">
        <v>148</v>
      </c>
    </row>
    <row r="49" spans="2:16" ht="45" customHeight="1" x14ac:dyDescent="0.2">
      <c r="B49" s="241"/>
      <c r="C49" s="243"/>
      <c r="D49" s="114" t="s">
        <v>88</v>
      </c>
      <c r="E49" s="115" t="s">
        <v>154</v>
      </c>
      <c r="F49" s="114">
        <f>IF(C46=P47,16,0)</f>
        <v>0</v>
      </c>
      <c r="G49" s="116"/>
      <c r="H49" s="57" t="str">
        <f>IF(AND(G49&gt;0,$G48&lt;&gt;$S$8),"!","")</f>
        <v/>
      </c>
      <c r="I49" s="58" t="str">
        <f t="shared" si="7"/>
        <v/>
      </c>
      <c r="J49" s="59" t="str">
        <f t="shared" si="8"/>
        <v/>
      </c>
      <c r="K49" s="97"/>
      <c r="L49" s="117"/>
      <c r="M49" s="62"/>
      <c r="N49" s="27"/>
      <c r="P49" s="29" t="s">
        <v>149</v>
      </c>
    </row>
    <row r="50" spans="2:16" ht="45" customHeight="1" x14ac:dyDescent="0.2">
      <c r="B50" s="241"/>
      <c r="C50" s="243"/>
      <c r="D50" s="114" t="s">
        <v>89</v>
      </c>
      <c r="E50" s="115" t="s">
        <v>155</v>
      </c>
      <c r="F50" s="114" t="s">
        <v>157</v>
      </c>
      <c r="G50" s="116"/>
      <c r="H50" s="112"/>
      <c r="I50" s="58" t="str">
        <f t="shared" si="7"/>
        <v/>
      </c>
      <c r="J50" s="59" t="str">
        <f t="shared" si="8"/>
        <v/>
      </c>
      <c r="K50" s="97"/>
      <c r="L50" s="117"/>
      <c r="M50" s="62"/>
      <c r="N50" s="27"/>
    </row>
    <row r="51" spans="2:16" ht="45" customHeight="1" x14ac:dyDescent="0.2">
      <c r="B51" s="241"/>
      <c r="C51" s="243"/>
      <c r="D51" s="114" t="s">
        <v>90</v>
      </c>
      <c r="E51" s="115" t="s">
        <v>49</v>
      </c>
      <c r="F51" s="114">
        <f>IF(C46=P48,12,0)</f>
        <v>0</v>
      </c>
      <c r="G51" s="116"/>
      <c r="H51" s="57" t="str">
        <f>IF(AND(G51&gt;0,$G50&lt;&gt;$S$8),"!","")</f>
        <v/>
      </c>
      <c r="I51" s="58" t="str">
        <f t="shared" si="7"/>
        <v/>
      </c>
      <c r="J51" s="59" t="str">
        <f t="shared" si="8"/>
        <v/>
      </c>
      <c r="K51" s="97"/>
      <c r="L51" s="117"/>
      <c r="M51" s="62"/>
      <c r="N51" s="27"/>
    </row>
    <row r="52" spans="2:16" ht="45" customHeight="1" x14ac:dyDescent="0.2">
      <c r="B52" s="241"/>
      <c r="C52" s="243"/>
      <c r="D52" s="114" t="s">
        <v>91</v>
      </c>
      <c r="E52" s="115" t="s">
        <v>156</v>
      </c>
      <c r="F52" s="114" t="s">
        <v>157</v>
      </c>
      <c r="G52" s="118"/>
      <c r="H52" s="112"/>
      <c r="I52" s="58" t="str">
        <f t="shared" si="7"/>
        <v/>
      </c>
      <c r="J52" s="59" t="str">
        <f t="shared" si="8"/>
        <v/>
      </c>
      <c r="K52" s="97"/>
      <c r="L52" s="117"/>
      <c r="M52" s="62"/>
      <c r="N52" s="27"/>
    </row>
    <row r="53" spans="2:16" ht="45" customHeight="1" x14ac:dyDescent="0.2">
      <c r="B53" s="241"/>
      <c r="C53" s="243"/>
      <c r="D53" s="114" t="s">
        <v>92</v>
      </c>
      <c r="E53" s="115" t="s">
        <v>62</v>
      </c>
      <c r="F53" s="114">
        <f>IF($C$46=$P$49,1,0)</f>
        <v>0</v>
      </c>
      <c r="G53" s="118"/>
      <c r="H53" s="57" t="str">
        <f>IF(AND(G53&gt;0,$G$52&lt;&gt;$S$8),"!","")</f>
        <v/>
      </c>
      <c r="I53" s="58" t="str">
        <f t="shared" si="7"/>
        <v/>
      </c>
      <c r="J53" s="59" t="str">
        <f t="shared" si="8"/>
        <v/>
      </c>
      <c r="K53" s="97"/>
      <c r="L53" s="117"/>
      <c r="M53" s="62"/>
      <c r="N53" s="27"/>
    </row>
    <row r="54" spans="2:16" ht="45" customHeight="1" x14ac:dyDescent="0.2">
      <c r="B54" s="241"/>
      <c r="C54" s="243"/>
      <c r="D54" s="114" t="s">
        <v>93</v>
      </c>
      <c r="E54" s="115" t="s">
        <v>63</v>
      </c>
      <c r="F54" s="114">
        <f>IF($C$46=$P$49,1,0)</f>
        <v>0</v>
      </c>
      <c r="G54" s="118"/>
      <c r="H54" s="57" t="str">
        <f t="shared" ref="H54:H57" si="9">IF(AND(G54&gt;0,$G$52&lt;&gt;$S$8),"!","")</f>
        <v/>
      </c>
      <c r="I54" s="58" t="str">
        <f t="shared" si="7"/>
        <v/>
      </c>
      <c r="J54" s="59" t="str">
        <f t="shared" si="8"/>
        <v/>
      </c>
      <c r="K54" s="97"/>
      <c r="L54" s="117"/>
      <c r="M54" s="62"/>
      <c r="N54" s="27"/>
    </row>
    <row r="55" spans="2:16" ht="45" customHeight="1" x14ac:dyDescent="0.2">
      <c r="B55" s="241"/>
      <c r="C55" s="243"/>
      <c r="D55" s="114" t="s">
        <v>94</v>
      </c>
      <c r="E55" s="115" t="s">
        <v>64</v>
      </c>
      <c r="F55" s="114">
        <f t="shared" ref="F55:F57" si="10">IF($C$46=$P$49,1,0)</f>
        <v>0</v>
      </c>
      <c r="G55" s="118"/>
      <c r="H55" s="57" t="str">
        <f t="shared" si="9"/>
        <v/>
      </c>
      <c r="I55" s="58" t="str">
        <f t="shared" si="7"/>
        <v/>
      </c>
      <c r="J55" s="59" t="str">
        <f t="shared" si="8"/>
        <v/>
      </c>
      <c r="K55" s="97"/>
      <c r="L55" s="117"/>
      <c r="M55" s="62"/>
      <c r="N55" s="27"/>
    </row>
    <row r="56" spans="2:16" ht="45" customHeight="1" x14ac:dyDescent="0.2">
      <c r="B56" s="241"/>
      <c r="C56" s="243"/>
      <c r="D56" s="114" t="s">
        <v>95</v>
      </c>
      <c r="E56" s="115" t="s">
        <v>65</v>
      </c>
      <c r="F56" s="114">
        <f t="shared" si="10"/>
        <v>0</v>
      </c>
      <c r="G56" s="118"/>
      <c r="H56" s="57" t="str">
        <f t="shared" si="9"/>
        <v/>
      </c>
      <c r="I56" s="58" t="str">
        <f t="shared" si="7"/>
        <v/>
      </c>
      <c r="J56" s="59" t="str">
        <f t="shared" si="8"/>
        <v/>
      </c>
      <c r="K56" s="97"/>
      <c r="L56" s="117"/>
      <c r="M56" s="62"/>
      <c r="N56" s="27"/>
    </row>
    <row r="57" spans="2:16" ht="45" customHeight="1" x14ac:dyDescent="0.2">
      <c r="B57" s="232"/>
      <c r="C57" s="244"/>
      <c r="D57" s="114" t="s">
        <v>96</v>
      </c>
      <c r="E57" s="115" t="s">
        <v>66</v>
      </c>
      <c r="F57" s="114">
        <f t="shared" si="10"/>
        <v>0</v>
      </c>
      <c r="G57" s="118"/>
      <c r="H57" s="57" t="str">
        <f t="shared" si="9"/>
        <v/>
      </c>
      <c r="I57" s="58" t="str">
        <f t="shared" si="7"/>
        <v/>
      </c>
      <c r="J57" s="59" t="str">
        <f t="shared" si="8"/>
        <v/>
      </c>
      <c r="K57" s="97"/>
      <c r="L57" s="117"/>
      <c r="M57" s="62"/>
      <c r="N57" s="27"/>
    </row>
    <row r="58" spans="2:16" ht="45" customHeight="1" x14ac:dyDescent="0.2">
      <c r="B58" s="224" t="s">
        <v>151</v>
      </c>
      <c r="C58" s="245" t="s">
        <v>40</v>
      </c>
      <c r="D58" s="114" t="s">
        <v>97</v>
      </c>
      <c r="E58" s="115" t="s">
        <v>39</v>
      </c>
      <c r="F58" s="114">
        <f>IF(C58=E58,1,0)</f>
        <v>0</v>
      </c>
      <c r="G58" s="118"/>
      <c r="H58" s="112"/>
      <c r="I58" s="58" t="str">
        <f t="shared" si="7"/>
        <v/>
      </c>
      <c r="J58" s="59" t="str">
        <f t="shared" si="8"/>
        <v/>
      </c>
      <c r="K58" s="97"/>
      <c r="L58" s="117"/>
      <c r="M58" s="62"/>
      <c r="P58" s="27"/>
    </row>
    <row r="59" spans="2:16" ht="45" customHeight="1" x14ac:dyDescent="0.2">
      <c r="B59" s="237"/>
      <c r="C59" s="246"/>
      <c r="D59" s="119" t="s">
        <v>98</v>
      </c>
      <c r="E59" s="120" t="s">
        <v>40</v>
      </c>
      <c r="F59" s="119">
        <f>IF(C58=E59,2,0)</f>
        <v>2</v>
      </c>
      <c r="G59" s="121"/>
      <c r="H59" s="112"/>
      <c r="I59" s="58" t="str">
        <f t="shared" si="7"/>
        <v/>
      </c>
      <c r="J59" s="59" t="str">
        <f t="shared" si="8"/>
        <v/>
      </c>
      <c r="K59" s="97"/>
      <c r="L59" s="117"/>
      <c r="M59" s="62"/>
      <c r="P59" s="27"/>
    </row>
    <row r="60" spans="2:16" ht="45" customHeight="1" x14ac:dyDescent="0.2">
      <c r="B60" s="74" t="s">
        <v>117</v>
      </c>
      <c r="C60" s="74"/>
      <c r="D60" s="75"/>
      <c r="E60" s="74"/>
      <c r="F60" s="75">
        <f>SUM(F46:F59)</f>
        <v>22</v>
      </c>
      <c r="G60" s="75">
        <f>SUM(G46:G59)</f>
        <v>0</v>
      </c>
      <c r="H60" s="122"/>
      <c r="I60" s="76">
        <f t="shared" ref="I60:J60" si="11">SUM(I46:I59)</f>
        <v>0</v>
      </c>
      <c r="J60" s="76">
        <f t="shared" si="11"/>
        <v>0</v>
      </c>
      <c r="K60" s="78"/>
      <c r="L60" s="96"/>
      <c r="M60" s="104"/>
      <c r="N60" s="27"/>
    </row>
    <row r="61" spans="2:16" ht="45" customHeight="1" x14ac:dyDescent="0.25">
      <c r="H61" s="123"/>
      <c r="N61" s="27"/>
    </row>
    <row r="62" spans="2:16" ht="45" customHeight="1" x14ac:dyDescent="0.2">
      <c r="B62" s="124" t="s">
        <v>3</v>
      </c>
      <c r="C62" s="125"/>
      <c r="D62" s="126"/>
      <c r="E62" s="125"/>
      <c r="F62" s="88">
        <v>10</v>
      </c>
      <c r="G62" s="88"/>
      <c r="H62" s="122"/>
      <c r="I62" s="87"/>
      <c r="J62" s="87"/>
      <c r="K62" s="87"/>
      <c r="L62" s="61"/>
      <c r="M62" s="90"/>
      <c r="N62" s="108"/>
    </row>
    <row r="63" spans="2:16" ht="45" customHeight="1" x14ac:dyDescent="0.2">
      <c r="B63" s="232" t="s">
        <v>189</v>
      </c>
      <c r="C63" s="248" t="s">
        <v>190</v>
      </c>
      <c r="D63" s="127" t="s">
        <v>99</v>
      </c>
      <c r="E63" s="128" t="s">
        <v>68</v>
      </c>
      <c r="F63" s="129">
        <f>IF(C63=P63,10,0)</f>
        <v>10</v>
      </c>
      <c r="G63" s="111"/>
      <c r="H63" s="112"/>
      <c r="I63" s="58" t="str">
        <f t="shared" ref="I63:I68" si="12">IF(OR(K63=$R$8,K63=$R$9,K63=$R$10),G63,"")</f>
        <v/>
      </c>
      <c r="J63" s="59" t="str">
        <f t="shared" ref="J63:J68" si="13">IF(K63=$R$11,G63,"")</f>
        <v/>
      </c>
      <c r="K63" s="60"/>
      <c r="L63" s="96"/>
      <c r="M63" s="62"/>
      <c r="P63" s="27" t="s">
        <v>190</v>
      </c>
    </row>
    <row r="64" spans="2:16" ht="45" customHeight="1" x14ac:dyDescent="0.2">
      <c r="B64" s="224"/>
      <c r="C64" s="248"/>
      <c r="D64" s="130" t="s">
        <v>100</v>
      </c>
      <c r="E64" s="131" t="s">
        <v>41</v>
      </c>
      <c r="F64" s="132">
        <f>IF($C$63=$P$64,3,0)</f>
        <v>0</v>
      </c>
      <c r="G64" s="116"/>
      <c r="H64" s="112"/>
      <c r="I64" s="58" t="str">
        <f t="shared" si="12"/>
        <v/>
      </c>
      <c r="J64" s="59" t="str">
        <f t="shared" si="13"/>
        <v/>
      </c>
      <c r="K64" s="97"/>
      <c r="L64" s="96"/>
      <c r="M64" s="62"/>
      <c r="P64" s="27" t="s">
        <v>191</v>
      </c>
    </row>
    <row r="65" spans="2:16" ht="45" customHeight="1" x14ac:dyDescent="0.2">
      <c r="B65" s="224"/>
      <c r="C65" s="248"/>
      <c r="D65" s="130" t="s">
        <v>101</v>
      </c>
      <c r="E65" s="131" t="s">
        <v>42</v>
      </c>
      <c r="F65" s="132">
        <f>IF($C$63=$P$64,1,0)</f>
        <v>0</v>
      </c>
      <c r="G65" s="116"/>
      <c r="H65" s="112"/>
      <c r="I65" s="58" t="str">
        <f t="shared" si="12"/>
        <v/>
      </c>
      <c r="J65" s="59" t="str">
        <f t="shared" si="13"/>
        <v/>
      </c>
      <c r="K65" s="97"/>
      <c r="L65" s="96"/>
      <c r="M65" s="62"/>
      <c r="N65" s="27"/>
    </row>
    <row r="66" spans="2:16" ht="45" customHeight="1" x14ac:dyDescent="0.2">
      <c r="B66" s="224"/>
      <c r="C66" s="248"/>
      <c r="D66" s="130" t="s">
        <v>102</v>
      </c>
      <c r="E66" s="131" t="s">
        <v>43</v>
      </c>
      <c r="F66" s="132">
        <f>IF($C$63=$P$64,1,0)</f>
        <v>0</v>
      </c>
      <c r="G66" s="116"/>
      <c r="H66" s="112"/>
      <c r="I66" s="58" t="str">
        <f t="shared" si="12"/>
        <v/>
      </c>
      <c r="J66" s="59" t="str">
        <f t="shared" si="13"/>
        <v/>
      </c>
      <c r="K66" s="97"/>
      <c r="L66" s="96"/>
      <c r="M66" s="62"/>
      <c r="N66" s="27"/>
    </row>
    <row r="67" spans="2:16" ht="45" customHeight="1" x14ac:dyDescent="0.2">
      <c r="B67" s="224"/>
      <c r="C67" s="248"/>
      <c r="D67" s="130" t="s">
        <v>103</v>
      </c>
      <c r="E67" s="131" t="s">
        <v>44</v>
      </c>
      <c r="F67" s="132">
        <f>IF($C$63=$P$64,1,0)</f>
        <v>0</v>
      </c>
      <c r="G67" s="116"/>
      <c r="H67" s="112"/>
      <c r="I67" s="58" t="str">
        <f t="shared" si="12"/>
        <v/>
      </c>
      <c r="J67" s="59" t="str">
        <f t="shared" si="13"/>
        <v/>
      </c>
      <c r="K67" s="97"/>
      <c r="L67" s="96"/>
      <c r="M67" s="62"/>
      <c r="N67" s="27"/>
    </row>
    <row r="68" spans="2:16" ht="45" customHeight="1" x14ac:dyDescent="0.2">
      <c r="B68" s="237"/>
      <c r="C68" s="248"/>
      <c r="D68" s="133" t="s">
        <v>104</v>
      </c>
      <c r="E68" s="134" t="s">
        <v>45</v>
      </c>
      <c r="F68" s="135">
        <f>IF($C$63=$P$64,1,0)</f>
        <v>0</v>
      </c>
      <c r="G68" s="121"/>
      <c r="H68" s="112"/>
      <c r="I68" s="58" t="str">
        <f t="shared" si="12"/>
        <v/>
      </c>
      <c r="J68" s="59" t="str">
        <f t="shared" si="13"/>
        <v/>
      </c>
      <c r="K68" s="97"/>
      <c r="L68" s="96"/>
      <c r="M68" s="62"/>
      <c r="N68" s="27"/>
    </row>
    <row r="69" spans="2:16" ht="45" customHeight="1" x14ac:dyDescent="0.2">
      <c r="B69" s="74" t="s">
        <v>117</v>
      </c>
      <c r="C69" s="74"/>
      <c r="D69" s="75"/>
      <c r="E69" s="74"/>
      <c r="F69" s="75">
        <f>SUM(F63:F68)</f>
        <v>10</v>
      </c>
      <c r="G69" s="75">
        <f>SUM(G63:G68)</f>
        <v>0</v>
      </c>
      <c r="H69" s="122"/>
      <c r="I69" s="76">
        <f t="shared" ref="I69:J69" si="14">SUM(I63:I68)</f>
        <v>0</v>
      </c>
      <c r="J69" s="76">
        <f t="shared" si="14"/>
        <v>0</v>
      </c>
      <c r="K69" s="78"/>
      <c r="L69" s="96"/>
      <c r="M69" s="104"/>
      <c r="N69" s="27"/>
    </row>
    <row r="70" spans="2:16" ht="45" customHeight="1" x14ac:dyDescent="0.25">
      <c r="H70" s="123"/>
    </row>
    <row r="71" spans="2:16" ht="45" customHeight="1" x14ac:dyDescent="0.2">
      <c r="B71" s="124" t="s">
        <v>4</v>
      </c>
      <c r="C71" s="125"/>
      <c r="D71" s="126"/>
      <c r="E71" s="125"/>
      <c r="F71" s="88">
        <v>12</v>
      </c>
      <c r="G71" s="88"/>
      <c r="H71" s="122"/>
      <c r="I71" s="87"/>
      <c r="J71" s="87"/>
      <c r="K71" s="87"/>
      <c r="L71" s="61"/>
      <c r="M71" s="90"/>
      <c r="N71" s="108"/>
    </row>
    <row r="72" spans="2:16" ht="45" customHeight="1" x14ac:dyDescent="0.2">
      <c r="B72" s="232" t="s">
        <v>11</v>
      </c>
      <c r="C72" s="248" t="s">
        <v>190</v>
      </c>
      <c r="D72" s="127" t="s">
        <v>105</v>
      </c>
      <c r="E72" s="128" t="s">
        <v>69</v>
      </c>
      <c r="F72" s="129">
        <f>IF(C72=P72,12,0)</f>
        <v>12</v>
      </c>
      <c r="G72" s="136"/>
      <c r="H72" s="112"/>
      <c r="I72" s="58" t="str">
        <f t="shared" ref="I72:I77" si="15">IF(OR(K72=$R$8,K72=$R$9,K72=$R$10),G72,"")</f>
        <v/>
      </c>
      <c r="J72" s="59" t="str">
        <f t="shared" ref="J72:J77" si="16">IF(K72=$R$11,G72,"")</f>
        <v/>
      </c>
      <c r="K72" s="60"/>
      <c r="L72" s="113"/>
      <c r="M72" s="62"/>
      <c r="N72" s="27"/>
      <c r="P72" s="27" t="s">
        <v>190</v>
      </c>
    </row>
    <row r="73" spans="2:16" ht="45" customHeight="1" x14ac:dyDescent="0.2">
      <c r="B73" s="224"/>
      <c r="C73" s="248"/>
      <c r="D73" s="130" t="s">
        <v>106</v>
      </c>
      <c r="E73" s="131" t="s">
        <v>192</v>
      </c>
      <c r="F73" s="132">
        <f>IF($C$72=$P$73,1,0)</f>
        <v>0</v>
      </c>
      <c r="G73" s="137"/>
      <c r="H73" s="112"/>
      <c r="I73" s="58" t="str">
        <f t="shared" si="15"/>
        <v/>
      </c>
      <c r="J73" s="59" t="str">
        <f t="shared" si="16"/>
        <v/>
      </c>
      <c r="K73" s="97"/>
      <c r="L73" s="117"/>
      <c r="M73" s="62"/>
      <c r="N73" s="27"/>
      <c r="P73" s="27" t="s">
        <v>191</v>
      </c>
    </row>
    <row r="74" spans="2:16" ht="45" customHeight="1" x14ac:dyDescent="0.2">
      <c r="B74" s="224"/>
      <c r="C74" s="248"/>
      <c r="D74" s="130" t="s">
        <v>107</v>
      </c>
      <c r="E74" s="131" t="s">
        <v>193</v>
      </c>
      <c r="F74" s="132">
        <f t="shared" ref="F74:F77" si="17">IF($C$72=$P$73,1,0)</f>
        <v>0</v>
      </c>
      <c r="G74" s="137"/>
      <c r="H74" s="112"/>
      <c r="I74" s="58" t="str">
        <f t="shared" si="15"/>
        <v/>
      </c>
      <c r="J74" s="59" t="str">
        <f t="shared" si="16"/>
        <v/>
      </c>
      <c r="K74" s="97"/>
      <c r="L74" s="117"/>
      <c r="M74" s="62"/>
      <c r="N74" s="27"/>
    </row>
    <row r="75" spans="2:16" ht="45" customHeight="1" x14ac:dyDescent="0.2">
      <c r="B75" s="224"/>
      <c r="C75" s="248"/>
      <c r="D75" s="130" t="s">
        <v>108</v>
      </c>
      <c r="E75" s="131" t="s">
        <v>194</v>
      </c>
      <c r="F75" s="132">
        <f>IF($C$72=$P$73,2,0)</f>
        <v>0</v>
      </c>
      <c r="G75" s="137"/>
      <c r="H75" s="112"/>
      <c r="I75" s="58" t="str">
        <f t="shared" si="15"/>
        <v/>
      </c>
      <c r="J75" s="59" t="str">
        <f t="shared" si="16"/>
        <v/>
      </c>
      <c r="K75" s="97"/>
      <c r="L75" s="117"/>
      <c r="M75" s="62"/>
      <c r="N75" s="27"/>
    </row>
    <row r="76" spans="2:16" ht="45" customHeight="1" x14ac:dyDescent="0.2">
      <c r="B76" s="224"/>
      <c r="C76" s="248"/>
      <c r="D76" s="130" t="s">
        <v>109</v>
      </c>
      <c r="E76" s="131" t="s">
        <v>195</v>
      </c>
      <c r="F76" s="132">
        <f t="shared" si="17"/>
        <v>0</v>
      </c>
      <c r="G76" s="137"/>
      <c r="H76" s="112"/>
      <c r="I76" s="58" t="str">
        <f t="shared" si="15"/>
        <v/>
      </c>
      <c r="J76" s="59" t="str">
        <f t="shared" si="16"/>
        <v/>
      </c>
      <c r="K76" s="97"/>
      <c r="L76" s="117"/>
      <c r="M76" s="62"/>
      <c r="N76" s="27"/>
    </row>
    <row r="77" spans="2:16" ht="45" customHeight="1" x14ac:dyDescent="0.2">
      <c r="B77" s="237"/>
      <c r="C77" s="248"/>
      <c r="D77" s="133" t="s">
        <v>110</v>
      </c>
      <c r="E77" s="134" t="s">
        <v>196</v>
      </c>
      <c r="F77" s="135">
        <f t="shared" si="17"/>
        <v>0</v>
      </c>
      <c r="G77" s="138"/>
      <c r="H77" s="112"/>
      <c r="I77" s="58" t="str">
        <f t="shared" si="15"/>
        <v/>
      </c>
      <c r="J77" s="59" t="str">
        <f t="shared" si="16"/>
        <v/>
      </c>
      <c r="K77" s="97"/>
      <c r="L77" s="117"/>
      <c r="M77" s="62"/>
      <c r="N77" s="27"/>
    </row>
    <row r="78" spans="2:16" ht="45" customHeight="1" x14ac:dyDescent="0.2">
      <c r="B78" s="74" t="s">
        <v>117</v>
      </c>
      <c r="C78" s="74"/>
      <c r="D78" s="75"/>
      <c r="E78" s="74"/>
      <c r="F78" s="75">
        <f>SUM(F72:F77)</f>
        <v>12</v>
      </c>
      <c r="G78" s="75">
        <f>SUM(G72:G77)</f>
        <v>0</v>
      </c>
      <c r="H78" s="122"/>
      <c r="I78" s="76">
        <f t="shared" ref="I78:J78" si="18">SUM(I72:I77)</f>
        <v>0</v>
      </c>
      <c r="J78" s="76">
        <f t="shared" si="18"/>
        <v>0</v>
      </c>
      <c r="K78" s="78"/>
      <c r="L78" s="96"/>
      <c r="M78" s="104"/>
      <c r="N78" s="27"/>
    </row>
    <row r="79" spans="2:16" ht="45" customHeight="1" x14ac:dyDescent="0.25">
      <c r="H79" s="123"/>
    </row>
    <row r="80" spans="2:16" ht="45" customHeight="1" x14ac:dyDescent="0.2">
      <c r="B80" s="124" t="s">
        <v>5</v>
      </c>
      <c r="C80" s="125"/>
      <c r="D80" s="88"/>
      <c r="E80" s="125"/>
      <c r="F80" s="88">
        <v>14</v>
      </c>
      <c r="G80" s="88"/>
      <c r="H80" s="122"/>
      <c r="I80" s="87"/>
      <c r="J80" s="87"/>
      <c r="K80" s="87"/>
      <c r="L80" s="61"/>
      <c r="M80" s="90"/>
      <c r="N80" s="108"/>
      <c r="P80" s="27"/>
    </row>
    <row r="81" spans="2:16" ht="45" customHeight="1" x14ac:dyDescent="0.2">
      <c r="B81" s="249" t="s">
        <v>220</v>
      </c>
      <c r="C81" s="248" t="s">
        <v>251</v>
      </c>
      <c r="D81" s="139" t="s">
        <v>250</v>
      </c>
      <c r="E81" s="140" t="s">
        <v>46</v>
      </c>
      <c r="F81" s="139">
        <f>IF($C$81=$P$81,6,0)</f>
        <v>6</v>
      </c>
      <c r="G81" s="118"/>
      <c r="H81" s="112"/>
      <c r="I81" s="58" t="str">
        <f t="shared" ref="I81:I90" si="19">IF(OR(K81=$R$8,K81=$R$9,K81=$R$10),G81,"")</f>
        <v/>
      </c>
      <c r="J81" s="59" t="str">
        <f t="shared" ref="J81:J90" si="20">IF(K81=$R$11,G81,"")</f>
        <v/>
      </c>
      <c r="K81" s="60"/>
      <c r="L81" s="113"/>
      <c r="M81" s="62"/>
      <c r="N81" s="27"/>
      <c r="P81" s="27" t="s">
        <v>251</v>
      </c>
    </row>
    <row r="82" spans="2:16" ht="45" customHeight="1" x14ac:dyDescent="0.2">
      <c r="B82" s="250"/>
      <c r="C82" s="248"/>
      <c r="D82" s="139" t="s">
        <v>252</v>
      </c>
      <c r="E82" s="140" t="s">
        <v>47</v>
      </c>
      <c r="F82" s="139">
        <f>IF($C$81=$P$81,1,0)</f>
        <v>1</v>
      </c>
      <c r="G82" s="118"/>
      <c r="H82" s="112"/>
      <c r="I82" s="58" t="str">
        <f t="shared" si="19"/>
        <v/>
      </c>
      <c r="J82" s="59" t="str">
        <f t="shared" si="20"/>
        <v/>
      </c>
      <c r="K82" s="97"/>
      <c r="L82" s="117"/>
      <c r="M82" s="62"/>
      <c r="N82" s="27"/>
      <c r="P82" s="29" t="s">
        <v>249</v>
      </c>
    </row>
    <row r="83" spans="2:16" ht="45" customHeight="1" x14ac:dyDescent="0.2">
      <c r="B83" s="250"/>
      <c r="C83" s="248"/>
      <c r="D83" s="139" t="s">
        <v>253</v>
      </c>
      <c r="E83" s="140" t="s">
        <v>254</v>
      </c>
      <c r="F83" s="139">
        <f>IF($C$81=$P$82,3,0)</f>
        <v>0</v>
      </c>
      <c r="G83" s="118"/>
      <c r="H83" s="254" t="str">
        <f>IF(SUM(G83:G85)&gt;5,"Error: the total number of available points for the 'Material Use' Pathway is 5. Please enter a points score less than or equal to 5.","")</f>
        <v/>
      </c>
      <c r="I83" s="58" t="str">
        <f t="shared" si="19"/>
        <v/>
      </c>
      <c r="J83" s="59" t="str">
        <f t="shared" si="20"/>
        <v/>
      </c>
      <c r="K83" s="97"/>
      <c r="L83" s="117"/>
      <c r="M83" s="62"/>
      <c r="N83" s="27"/>
    </row>
    <row r="84" spans="2:16" ht="45" customHeight="1" x14ac:dyDescent="0.2">
      <c r="B84" s="250"/>
      <c r="C84" s="248"/>
      <c r="D84" s="139" t="s">
        <v>255</v>
      </c>
      <c r="E84" s="140" t="s">
        <v>256</v>
      </c>
      <c r="F84" s="139">
        <f>IF($C$81=$P$82,1,0)</f>
        <v>0</v>
      </c>
      <c r="G84" s="118"/>
      <c r="H84" s="254"/>
      <c r="I84" s="58" t="str">
        <f t="shared" si="19"/>
        <v/>
      </c>
      <c r="J84" s="59" t="str">
        <f t="shared" si="20"/>
        <v/>
      </c>
      <c r="K84" s="97"/>
      <c r="L84" s="117"/>
      <c r="M84" s="62"/>
      <c r="N84" s="27"/>
    </row>
    <row r="85" spans="2:16" ht="45" customHeight="1" x14ac:dyDescent="0.2">
      <c r="B85" s="251"/>
      <c r="C85" s="248"/>
      <c r="D85" s="139" t="s">
        <v>257</v>
      </c>
      <c r="E85" s="140" t="s">
        <v>258</v>
      </c>
      <c r="F85" s="139">
        <f>IF($C$81=$P$82,4,0)</f>
        <v>0</v>
      </c>
      <c r="G85" s="118"/>
      <c r="H85" s="254"/>
      <c r="I85" s="58" t="str">
        <f t="shared" si="19"/>
        <v/>
      </c>
      <c r="J85" s="59" t="str">
        <f t="shared" si="20"/>
        <v/>
      </c>
      <c r="K85" s="97"/>
      <c r="L85" s="117"/>
      <c r="M85" s="62"/>
      <c r="N85" s="27"/>
    </row>
    <row r="86" spans="2:16" ht="45" customHeight="1" x14ac:dyDescent="0.2">
      <c r="B86" s="249" t="s">
        <v>219</v>
      </c>
      <c r="C86" s="255" t="s">
        <v>222</v>
      </c>
      <c r="D86" s="139">
        <v>20.100000000000001</v>
      </c>
      <c r="E86" s="140" t="s">
        <v>223</v>
      </c>
      <c r="F86" s="139">
        <v>1</v>
      </c>
      <c r="G86" s="118"/>
      <c r="H86" s="112"/>
      <c r="I86" s="58" t="str">
        <f t="shared" si="19"/>
        <v/>
      </c>
      <c r="J86" s="59" t="str">
        <f t="shared" si="20"/>
        <v/>
      </c>
      <c r="K86" s="97"/>
      <c r="L86" s="117"/>
      <c r="M86" s="62"/>
      <c r="N86" s="27"/>
    </row>
    <row r="87" spans="2:16" ht="45" customHeight="1" x14ac:dyDescent="0.2">
      <c r="B87" s="250"/>
      <c r="C87" s="256"/>
      <c r="D87" s="139">
        <v>20.2</v>
      </c>
      <c r="E87" s="141" t="s">
        <v>271</v>
      </c>
      <c r="F87" s="139">
        <v>1</v>
      </c>
      <c r="G87" s="118"/>
      <c r="H87" s="57"/>
      <c r="I87" s="58" t="str">
        <f t="shared" si="19"/>
        <v/>
      </c>
      <c r="J87" s="59" t="str">
        <f t="shared" si="20"/>
        <v/>
      </c>
      <c r="K87" s="97"/>
      <c r="L87" s="117"/>
      <c r="M87" s="62"/>
      <c r="N87" s="27"/>
    </row>
    <row r="88" spans="2:16" ht="45" customHeight="1" x14ac:dyDescent="0.2">
      <c r="B88" s="251"/>
      <c r="C88" s="257"/>
      <c r="D88" s="139">
        <v>20.3</v>
      </c>
      <c r="E88" s="141" t="s">
        <v>272</v>
      </c>
      <c r="F88" s="139">
        <v>1</v>
      </c>
      <c r="G88" s="118"/>
      <c r="H88" s="57"/>
      <c r="I88" s="58" t="str">
        <f t="shared" si="19"/>
        <v/>
      </c>
      <c r="J88" s="59" t="str">
        <f t="shared" si="20"/>
        <v/>
      </c>
      <c r="K88" s="97"/>
      <c r="L88" s="117"/>
      <c r="M88" s="62"/>
      <c r="N88" s="27"/>
    </row>
    <row r="89" spans="2:16" ht="45" customHeight="1" x14ac:dyDescent="0.2">
      <c r="B89" s="51" t="s">
        <v>80</v>
      </c>
      <c r="C89" s="140" t="s">
        <v>221</v>
      </c>
      <c r="D89" s="139">
        <v>21.1</v>
      </c>
      <c r="E89" s="140" t="s">
        <v>80</v>
      </c>
      <c r="F89" s="139">
        <v>3</v>
      </c>
      <c r="G89" s="118"/>
      <c r="H89" s="122"/>
      <c r="I89" s="58" t="str">
        <f>IF(OR(K89=$R$8,K89=$R$9,K89=$R$10),#REF!,"")</f>
        <v/>
      </c>
      <c r="J89" s="59" t="str">
        <f>IF(K89=$R$11,#REF!,"")</f>
        <v/>
      </c>
      <c r="K89" s="97"/>
      <c r="L89" s="117"/>
      <c r="M89" s="62"/>
      <c r="N89" s="27"/>
    </row>
    <row r="90" spans="2:16" ht="45" customHeight="1" x14ac:dyDescent="0.2">
      <c r="B90" s="51" t="s">
        <v>273</v>
      </c>
      <c r="C90" s="140" t="s">
        <v>259</v>
      </c>
      <c r="D90" s="139">
        <v>22.1</v>
      </c>
      <c r="E90" s="140" t="s">
        <v>260</v>
      </c>
      <c r="F90" s="139">
        <v>1</v>
      </c>
      <c r="G90" s="142"/>
      <c r="H90" s="57"/>
      <c r="I90" s="58" t="str">
        <f t="shared" si="19"/>
        <v/>
      </c>
      <c r="J90" s="59" t="str">
        <f t="shared" si="20"/>
        <v/>
      </c>
      <c r="K90" s="97"/>
      <c r="L90" s="117"/>
      <c r="M90" s="62"/>
      <c r="N90" s="27"/>
    </row>
    <row r="91" spans="2:16" ht="45" customHeight="1" x14ac:dyDescent="0.2">
      <c r="B91" s="74" t="s">
        <v>117</v>
      </c>
      <c r="C91" s="74"/>
      <c r="D91" s="75"/>
      <c r="E91" s="74"/>
      <c r="F91" s="75">
        <f>IF(C81=P82,12,14)</f>
        <v>14</v>
      </c>
      <c r="G91" s="75">
        <f>SUM(G81:G90)</f>
        <v>0</v>
      </c>
      <c r="H91" s="122"/>
      <c r="I91" s="76">
        <f>SUM(I81:I90)</f>
        <v>0</v>
      </c>
      <c r="J91" s="76">
        <f>SUM(J81:J90)</f>
        <v>0</v>
      </c>
      <c r="K91" s="78"/>
      <c r="L91" s="96"/>
      <c r="M91" s="104"/>
      <c r="N91" s="27"/>
    </row>
    <row r="92" spans="2:16" ht="45" customHeight="1" x14ac:dyDescent="0.25">
      <c r="H92" s="123"/>
    </row>
    <row r="93" spans="2:16" ht="45" customHeight="1" x14ac:dyDescent="0.2">
      <c r="B93" s="239" t="s">
        <v>12</v>
      </c>
      <c r="C93" s="239"/>
      <c r="D93" s="239"/>
      <c r="E93" s="239"/>
      <c r="F93" s="88">
        <v>6</v>
      </c>
      <c r="G93" s="88"/>
      <c r="H93" s="122"/>
      <c r="I93" s="247"/>
      <c r="J93" s="247"/>
      <c r="K93" s="247"/>
      <c r="L93" s="247"/>
      <c r="M93" s="90"/>
      <c r="N93" s="108"/>
    </row>
    <row r="94" spans="2:16" ht="45" customHeight="1" x14ac:dyDescent="0.2">
      <c r="B94" s="232" t="s">
        <v>13</v>
      </c>
      <c r="C94" s="252" t="s">
        <v>198</v>
      </c>
      <c r="D94" s="143">
        <v>23</v>
      </c>
      <c r="E94" s="144" t="s">
        <v>51</v>
      </c>
      <c r="F94" s="65" t="s">
        <v>157</v>
      </c>
      <c r="G94" s="145"/>
      <c r="H94" s="112"/>
      <c r="I94" s="58" t="str">
        <f t="shared" ref="I94:I99" si="21">IF(OR(K94=$R$8,K94=$R$9,K94=$R$10),G94,"")</f>
        <v/>
      </c>
      <c r="J94" s="59" t="str">
        <f t="shared" ref="J94:J99" si="22">IF(K94=$R$11,G94,"")</f>
        <v/>
      </c>
      <c r="K94" s="60"/>
      <c r="L94" s="113"/>
      <c r="M94" s="62"/>
      <c r="N94" s="27"/>
    </row>
    <row r="95" spans="2:16" ht="45" customHeight="1" x14ac:dyDescent="0.2">
      <c r="B95" s="224"/>
      <c r="C95" s="253"/>
      <c r="D95" s="67">
        <v>23.1</v>
      </c>
      <c r="E95" s="146" t="s">
        <v>13</v>
      </c>
      <c r="F95" s="99">
        <v>3</v>
      </c>
      <c r="G95" s="118"/>
      <c r="H95" s="57" t="str">
        <f>IF(AND(G95&gt;0,$G94&lt;&gt;$S$8),"!","")</f>
        <v/>
      </c>
      <c r="I95" s="58" t="str">
        <f t="shared" si="21"/>
        <v/>
      </c>
      <c r="J95" s="59" t="str">
        <f t="shared" si="22"/>
        <v/>
      </c>
      <c r="K95" s="97"/>
      <c r="L95" s="117"/>
      <c r="M95" s="62"/>
      <c r="N95" s="27"/>
    </row>
    <row r="96" spans="2:16" ht="45" customHeight="1" x14ac:dyDescent="0.2">
      <c r="B96" s="224" t="s">
        <v>50</v>
      </c>
      <c r="C96" s="238" t="s">
        <v>199</v>
      </c>
      <c r="D96" s="67">
        <v>24</v>
      </c>
      <c r="E96" s="146" t="s">
        <v>38</v>
      </c>
      <c r="F96" s="99" t="s">
        <v>157</v>
      </c>
      <c r="G96" s="118"/>
      <c r="H96" s="112"/>
      <c r="I96" s="58" t="str">
        <f t="shared" si="21"/>
        <v/>
      </c>
      <c r="J96" s="59" t="str">
        <f t="shared" si="22"/>
        <v/>
      </c>
      <c r="K96" s="97"/>
      <c r="L96" s="117"/>
      <c r="M96" s="62"/>
      <c r="N96" s="27"/>
    </row>
    <row r="97" spans="2:14" ht="45" customHeight="1" x14ac:dyDescent="0.2">
      <c r="B97" s="224"/>
      <c r="C97" s="252"/>
      <c r="D97" s="67">
        <v>24.1</v>
      </c>
      <c r="E97" s="146" t="s">
        <v>111</v>
      </c>
      <c r="F97" s="99">
        <v>1</v>
      </c>
      <c r="G97" s="118"/>
      <c r="H97" s="57" t="str">
        <f>IF(AND(G97&gt;0,$G$96&lt;&gt;$S$8),"!","")</f>
        <v/>
      </c>
      <c r="I97" s="58" t="str">
        <f t="shared" si="21"/>
        <v/>
      </c>
      <c r="J97" s="59" t="str">
        <f t="shared" si="22"/>
        <v/>
      </c>
      <c r="K97" s="97"/>
      <c r="L97" s="117"/>
      <c r="M97" s="62"/>
      <c r="N97" s="27"/>
    </row>
    <row r="98" spans="2:14" ht="45" customHeight="1" x14ac:dyDescent="0.2">
      <c r="B98" s="224"/>
      <c r="C98" s="253"/>
      <c r="D98" s="67">
        <v>24.2</v>
      </c>
      <c r="E98" s="146" t="s">
        <v>57</v>
      </c>
      <c r="F98" s="99">
        <v>1</v>
      </c>
      <c r="G98" s="118"/>
      <c r="H98" s="57" t="str">
        <f>IF(AND(G98&gt;0,$G$96&lt;&gt;$S$8),"!","")</f>
        <v/>
      </c>
      <c r="I98" s="58" t="str">
        <f t="shared" si="21"/>
        <v/>
      </c>
      <c r="J98" s="59" t="str">
        <f t="shared" si="22"/>
        <v/>
      </c>
      <c r="K98" s="97"/>
      <c r="L98" s="117"/>
      <c r="M98" s="62"/>
      <c r="N98" s="27"/>
    </row>
    <row r="99" spans="2:14" ht="45" customHeight="1" x14ac:dyDescent="0.2">
      <c r="B99" s="147" t="s">
        <v>197</v>
      </c>
      <c r="C99" s="148" t="s">
        <v>200</v>
      </c>
      <c r="D99" s="149">
        <v>25.1</v>
      </c>
      <c r="E99" s="150" t="s">
        <v>52</v>
      </c>
      <c r="F99" s="102">
        <v>1</v>
      </c>
      <c r="G99" s="151"/>
      <c r="H99" s="57"/>
      <c r="I99" s="58" t="str">
        <f t="shared" si="21"/>
        <v/>
      </c>
      <c r="J99" s="59" t="str">
        <f t="shared" si="22"/>
        <v/>
      </c>
      <c r="K99" s="97"/>
      <c r="L99" s="117"/>
      <c r="M99" s="62"/>
      <c r="N99" s="27"/>
    </row>
    <row r="100" spans="2:14" ht="45" customHeight="1" x14ac:dyDescent="0.2">
      <c r="B100" s="74" t="s">
        <v>117</v>
      </c>
      <c r="C100" s="74"/>
      <c r="D100" s="75"/>
      <c r="E100" s="74"/>
      <c r="F100" s="75">
        <f>SUM(F94:F99)</f>
        <v>6</v>
      </c>
      <c r="G100" s="75">
        <f>SUM(G94:G99)</f>
        <v>0</v>
      </c>
      <c r="H100" s="122"/>
      <c r="I100" s="76">
        <f t="shared" ref="I100:J100" si="23">SUM(I94:I99)</f>
        <v>0</v>
      </c>
      <c r="J100" s="76">
        <f t="shared" si="23"/>
        <v>0</v>
      </c>
      <c r="K100" s="78"/>
      <c r="L100" s="96"/>
      <c r="M100" s="104"/>
      <c r="N100" s="27"/>
    </row>
    <row r="101" spans="2:14" ht="45" customHeight="1" x14ac:dyDescent="0.25">
      <c r="H101" s="123"/>
    </row>
    <row r="102" spans="2:14" ht="45" customHeight="1" x14ac:dyDescent="0.2">
      <c r="B102" s="239" t="s">
        <v>6</v>
      </c>
      <c r="C102" s="239"/>
      <c r="D102" s="239"/>
      <c r="E102" s="239"/>
      <c r="F102" s="88">
        <v>5</v>
      </c>
      <c r="G102" s="88"/>
      <c r="H102" s="122"/>
      <c r="I102" s="87"/>
      <c r="J102" s="87"/>
      <c r="K102" s="87"/>
      <c r="L102" s="61"/>
      <c r="M102" s="90"/>
      <c r="N102" s="108"/>
    </row>
    <row r="103" spans="2:14" ht="45" customHeight="1" x14ac:dyDescent="0.2">
      <c r="B103" s="232" t="s">
        <v>14</v>
      </c>
      <c r="C103" s="252" t="s">
        <v>205</v>
      </c>
      <c r="D103" s="143">
        <v>26.1</v>
      </c>
      <c r="E103" s="144" t="s">
        <v>202</v>
      </c>
      <c r="F103" s="65">
        <v>1</v>
      </c>
      <c r="G103" s="145"/>
      <c r="H103" s="112"/>
      <c r="I103" s="58" t="str">
        <f t="shared" ref="I103:I108" si="24">IF(OR(K103=$R$8,K103=$R$9,K103=$R$10),G103,"")</f>
        <v/>
      </c>
      <c r="J103" s="59" t="str">
        <f t="shared" ref="J103:J108" si="25">IF(K103=$R$11,G103,"")</f>
        <v/>
      </c>
      <c r="K103" s="60"/>
      <c r="L103" s="113"/>
      <c r="M103" s="62"/>
      <c r="N103" s="27"/>
    </row>
    <row r="104" spans="2:14" ht="45" customHeight="1" x14ac:dyDescent="0.2">
      <c r="B104" s="224"/>
      <c r="C104" s="253"/>
      <c r="D104" s="67">
        <v>26.2</v>
      </c>
      <c r="E104" s="146" t="s">
        <v>201</v>
      </c>
      <c r="F104" s="99">
        <v>1</v>
      </c>
      <c r="G104" s="118"/>
      <c r="H104" s="112"/>
      <c r="I104" s="58" t="str">
        <f t="shared" si="24"/>
        <v/>
      </c>
      <c r="J104" s="59" t="str">
        <f t="shared" si="25"/>
        <v/>
      </c>
      <c r="K104" s="97"/>
      <c r="L104" s="117"/>
      <c r="M104" s="62"/>
      <c r="N104" s="27"/>
    </row>
    <row r="105" spans="2:14" ht="45" customHeight="1" x14ac:dyDescent="0.2">
      <c r="B105" s="224" t="s">
        <v>15</v>
      </c>
      <c r="C105" s="238" t="s">
        <v>206</v>
      </c>
      <c r="D105" s="67">
        <v>27</v>
      </c>
      <c r="E105" s="146" t="s">
        <v>203</v>
      </c>
      <c r="F105" s="99" t="s">
        <v>157</v>
      </c>
      <c r="G105" s="118"/>
      <c r="H105" s="112"/>
      <c r="I105" s="58" t="str">
        <f t="shared" si="24"/>
        <v/>
      </c>
      <c r="J105" s="59" t="str">
        <f t="shared" si="25"/>
        <v/>
      </c>
      <c r="K105" s="97"/>
      <c r="L105" s="117"/>
      <c r="M105" s="62"/>
      <c r="N105" s="27"/>
    </row>
    <row r="106" spans="2:14" ht="45" customHeight="1" x14ac:dyDescent="0.2">
      <c r="B106" s="224"/>
      <c r="C106" s="253"/>
      <c r="D106" s="69">
        <v>27.1</v>
      </c>
      <c r="E106" s="146" t="s">
        <v>204</v>
      </c>
      <c r="F106" s="99">
        <v>1</v>
      </c>
      <c r="G106" s="118"/>
      <c r="H106" s="57" t="str">
        <f>IF(AND(G106&gt;0,$G105&lt;&gt;$S$8),"!","")</f>
        <v/>
      </c>
      <c r="I106" s="58" t="str">
        <f t="shared" si="24"/>
        <v/>
      </c>
      <c r="J106" s="59" t="str">
        <f t="shared" si="25"/>
        <v/>
      </c>
      <c r="K106" s="97"/>
      <c r="L106" s="117"/>
      <c r="M106" s="62"/>
      <c r="N106" s="27"/>
    </row>
    <row r="107" spans="2:14" ht="45" customHeight="1" x14ac:dyDescent="0.2">
      <c r="B107" s="51" t="s">
        <v>53</v>
      </c>
      <c r="C107" s="52" t="s">
        <v>207</v>
      </c>
      <c r="D107" s="67">
        <v>28.1</v>
      </c>
      <c r="E107" s="68" t="s">
        <v>53</v>
      </c>
      <c r="F107" s="99">
        <v>1</v>
      </c>
      <c r="G107" s="118"/>
      <c r="H107" s="112"/>
      <c r="I107" s="58" t="str">
        <f t="shared" si="24"/>
        <v/>
      </c>
      <c r="J107" s="59" t="str">
        <f t="shared" si="25"/>
        <v/>
      </c>
      <c r="K107" s="97"/>
      <c r="L107" s="117"/>
      <c r="M107" s="62"/>
      <c r="N107" s="27"/>
    </row>
    <row r="108" spans="2:14" ht="45" customHeight="1" x14ac:dyDescent="0.2">
      <c r="B108" s="152" t="s">
        <v>54</v>
      </c>
      <c r="C108" s="148" t="s">
        <v>208</v>
      </c>
      <c r="D108" s="149">
        <v>29.1</v>
      </c>
      <c r="E108" s="150" t="s">
        <v>54</v>
      </c>
      <c r="F108" s="102">
        <v>1</v>
      </c>
      <c r="G108" s="151"/>
      <c r="H108" s="112"/>
      <c r="I108" s="58" t="str">
        <f t="shared" si="24"/>
        <v/>
      </c>
      <c r="J108" s="59" t="str">
        <f t="shared" si="25"/>
        <v/>
      </c>
      <c r="K108" s="97"/>
      <c r="L108" s="117"/>
      <c r="M108" s="62"/>
      <c r="N108" s="27"/>
    </row>
    <row r="109" spans="2:14" ht="45" customHeight="1" x14ac:dyDescent="0.2">
      <c r="B109" s="74" t="s">
        <v>117</v>
      </c>
      <c r="C109" s="74"/>
      <c r="D109" s="75"/>
      <c r="E109" s="74"/>
      <c r="F109" s="75">
        <f>SUM(F103:F108)</f>
        <v>5</v>
      </c>
      <c r="G109" s="75">
        <f>SUM(G103:G108)</f>
        <v>0</v>
      </c>
      <c r="H109" s="122"/>
      <c r="I109" s="76">
        <f t="shared" ref="I109:J109" si="26">SUM(I103:I108)</f>
        <v>0</v>
      </c>
      <c r="J109" s="76">
        <f t="shared" si="26"/>
        <v>0</v>
      </c>
      <c r="K109" s="153"/>
      <c r="L109" s="27"/>
      <c r="M109" s="154"/>
      <c r="N109" s="27"/>
    </row>
    <row r="110" spans="2:14" ht="45" customHeight="1" x14ac:dyDescent="0.2">
      <c r="B110" s="155"/>
      <c r="C110" s="155"/>
      <c r="D110" s="153"/>
      <c r="E110" s="155"/>
      <c r="F110" s="153"/>
      <c r="G110" s="153"/>
      <c r="H110" s="122"/>
      <c r="I110" s="153"/>
      <c r="J110" s="153"/>
      <c r="K110" s="153"/>
      <c r="L110" s="156"/>
      <c r="M110" s="154"/>
      <c r="N110" s="27"/>
    </row>
    <row r="111" spans="2:14" ht="45" customHeight="1" x14ac:dyDescent="0.2">
      <c r="B111" s="239" t="s">
        <v>19</v>
      </c>
      <c r="C111" s="239"/>
      <c r="D111" s="239"/>
      <c r="E111" s="239"/>
      <c r="F111" s="157">
        <v>10</v>
      </c>
      <c r="G111" s="158"/>
      <c r="H111" s="122"/>
      <c r="I111" s="159"/>
      <c r="J111" s="160"/>
      <c r="K111" s="160"/>
      <c r="L111" s="161"/>
      <c r="M111" s="162"/>
      <c r="N111" s="108"/>
    </row>
    <row r="112" spans="2:14" ht="45" customHeight="1" x14ac:dyDescent="0.2">
      <c r="B112" s="163" t="s">
        <v>209</v>
      </c>
      <c r="C112" s="164" t="s">
        <v>214</v>
      </c>
      <c r="D112" s="65" t="s">
        <v>261</v>
      </c>
      <c r="E112" s="165" t="s">
        <v>209</v>
      </c>
      <c r="F112" s="259">
        <v>10</v>
      </c>
      <c r="G112" s="145"/>
      <c r="H112" s="112"/>
      <c r="I112" s="58" t="str">
        <f t="shared" ref="I112:I116" si="27">IF(OR(K112=$R$8,K112=$R$9,K112=$R$10),G112,"")</f>
        <v/>
      </c>
      <c r="J112" s="59" t="str">
        <f t="shared" ref="J112:J116" si="28">IF(K112=$R$11,G112,"")</f>
        <v/>
      </c>
      <c r="K112" s="60"/>
      <c r="L112" s="113"/>
      <c r="M112" s="62"/>
      <c r="N112" s="27"/>
    </row>
    <row r="113" spans="2:15" ht="45" customHeight="1" x14ac:dyDescent="0.2">
      <c r="B113" s="51" t="s">
        <v>210</v>
      </c>
      <c r="C113" s="73" t="s">
        <v>215</v>
      </c>
      <c r="D113" s="99" t="s">
        <v>262</v>
      </c>
      <c r="E113" s="166" t="s">
        <v>210</v>
      </c>
      <c r="F113" s="259"/>
      <c r="G113" s="145"/>
      <c r="H113" s="112"/>
      <c r="I113" s="58" t="str">
        <f t="shared" si="27"/>
        <v/>
      </c>
      <c r="J113" s="59" t="str">
        <f t="shared" si="28"/>
        <v/>
      </c>
      <c r="K113" s="97"/>
      <c r="L113" s="117"/>
      <c r="M113" s="62"/>
      <c r="N113" s="27"/>
    </row>
    <row r="114" spans="2:15" ht="45" customHeight="1" x14ac:dyDescent="0.2">
      <c r="B114" s="51" t="s">
        <v>211</v>
      </c>
      <c r="C114" s="73" t="s">
        <v>216</v>
      </c>
      <c r="D114" s="99" t="s">
        <v>263</v>
      </c>
      <c r="E114" s="166" t="s">
        <v>211</v>
      </c>
      <c r="F114" s="259"/>
      <c r="G114" s="145"/>
      <c r="H114" s="112"/>
      <c r="I114" s="58" t="str">
        <f t="shared" si="27"/>
        <v/>
      </c>
      <c r="J114" s="59" t="str">
        <f t="shared" si="28"/>
        <v/>
      </c>
      <c r="K114" s="97"/>
      <c r="L114" s="117"/>
      <c r="M114" s="62"/>
      <c r="N114" s="27"/>
    </row>
    <row r="115" spans="2:15" ht="45" customHeight="1" x14ac:dyDescent="0.2">
      <c r="B115" s="51" t="s">
        <v>212</v>
      </c>
      <c r="C115" s="73" t="s">
        <v>217</v>
      </c>
      <c r="D115" s="99" t="s">
        <v>264</v>
      </c>
      <c r="E115" s="166" t="s">
        <v>212</v>
      </c>
      <c r="F115" s="259"/>
      <c r="G115" s="145"/>
      <c r="H115" s="112"/>
      <c r="I115" s="58" t="str">
        <f t="shared" si="27"/>
        <v/>
      </c>
      <c r="J115" s="59" t="str">
        <f t="shared" si="28"/>
        <v/>
      </c>
      <c r="K115" s="97"/>
      <c r="L115" s="117"/>
      <c r="M115" s="62"/>
      <c r="N115" s="27"/>
    </row>
    <row r="116" spans="2:15" ht="45" customHeight="1" x14ac:dyDescent="0.2">
      <c r="B116" s="147" t="s">
        <v>213</v>
      </c>
      <c r="C116" s="167" t="s">
        <v>218</v>
      </c>
      <c r="D116" s="102" t="s">
        <v>265</v>
      </c>
      <c r="E116" s="168" t="s">
        <v>213</v>
      </c>
      <c r="F116" s="259"/>
      <c r="G116" s="145"/>
      <c r="H116" s="112"/>
      <c r="I116" s="58" t="str">
        <f t="shared" si="27"/>
        <v/>
      </c>
      <c r="J116" s="59" t="str">
        <f t="shared" si="28"/>
        <v/>
      </c>
      <c r="K116" s="97"/>
      <c r="L116" s="117"/>
      <c r="M116" s="62"/>
      <c r="N116" s="27"/>
    </row>
    <row r="117" spans="2:15" ht="45" customHeight="1" x14ac:dyDescent="0.2">
      <c r="B117" s="74" t="s">
        <v>117</v>
      </c>
      <c r="C117" s="74"/>
      <c r="D117" s="75"/>
      <c r="E117" s="74"/>
      <c r="F117" s="75">
        <f>SUM(F112)</f>
        <v>10</v>
      </c>
      <c r="G117" s="75">
        <f>IF(SUM(G112:G116)&gt;10,10,SUM(G112:G116))</f>
        <v>0</v>
      </c>
      <c r="H117" s="57" t="str">
        <f>IF(G117&gt;10,"!","")</f>
        <v/>
      </c>
      <c r="I117" s="76">
        <f t="shared" ref="I117:J117" si="29">SUM(I112:I116)</f>
        <v>0</v>
      </c>
      <c r="J117" s="76">
        <f t="shared" si="29"/>
        <v>0</v>
      </c>
    </row>
    <row r="118" spans="2:15" ht="45" customHeight="1" x14ac:dyDescent="0.2">
      <c r="B118" s="105"/>
      <c r="C118" s="105"/>
      <c r="D118" s="24"/>
      <c r="E118" s="105"/>
      <c r="F118" s="24"/>
      <c r="G118" s="24"/>
      <c r="H118" s="27"/>
      <c r="I118" s="24"/>
      <c r="J118" s="24"/>
      <c r="O118" s="169"/>
    </row>
    <row r="119" spans="2:15" ht="45" customHeight="1" x14ac:dyDescent="0.2">
      <c r="B119" s="260" t="s">
        <v>229</v>
      </c>
      <c r="C119" s="170"/>
      <c r="D119" s="171"/>
      <c r="E119" s="170"/>
      <c r="F119" s="32" t="s">
        <v>124</v>
      </c>
      <c r="G119" s="32" t="s">
        <v>18</v>
      </c>
      <c r="H119" s="172"/>
      <c r="I119" s="32" t="s">
        <v>226</v>
      </c>
      <c r="J119" s="32" t="s">
        <v>231</v>
      </c>
      <c r="K119" s="173"/>
      <c r="L119" s="108"/>
      <c r="M119" s="174"/>
      <c r="N119" s="108"/>
    </row>
    <row r="120" spans="2:15" ht="45" customHeight="1" x14ac:dyDescent="0.2">
      <c r="B120" s="260"/>
      <c r="C120" s="170"/>
      <c r="D120" s="171"/>
      <c r="E120" s="170"/>
      <c r="F120" s="171">
        <f>F6+F25+F45+F62+F71+F80+F93+F102+F111</f>
        <v>110</v>
      </c>
      <c r="G120" s="171">
        <f>G23+G43+G60+G69+G78+G91+G100+G109+G117</f>
        <v>0</v>
      </c>
      <c r="H120" s="172"/>
      <c r="I120" s="171">
        <f>SUM(I23+I43+I60+I69+I78+I91+I100+I109+I117)</f>
        <v>0</v>
      </c>
      <c r="J120" s="171">
        <f>SUM(J23+J43+J60+J69+J78+J91+J100+J109+J117)</f>
        <v>0</v>
      </c>
      <c r="K120" s="173"/>
      <c r="L120" s="108"/>
      <c r="M120" s="174"/>
      <c r="N120" s="108"/>
    </row>
    <row r="121" spans="2:15" ht="18" x14ac:dyDescent="0.2">
      <c r="B121" s="42"/>
      <c r="C121" s="42"/>
      <c r="D121" s="43"/>
      <c r="E121" s="175"/>
      <c r="F121" s="176"/>
      <c r="G121" s="258"/>
      <c r="H121" s="177"/>
      <c r="I121" s="178"/>
      <c r="J121" s="258"/>
      <c r="K121" s="179"/>
      <c r="L121" s="180"/>
      <c r="M121" s="181"/>
      <c r="N121" s="27"/>
    </row>
    <row r="122" spans="2:15" ht="15.75" x14ac:dyDescent="0.2">
      <c r="B122" s="42"/>
      <c r="C122" s="42"/>
      <c r="D122" s="43"/>
      <c r="E122" s="175"/>
      <c r="F122" s="176"/>
      <c r="G122" s="258"/>
      <c r="H122" s="177"/>
      <c r="I122" s="178"/>
      <c r="J122" s="258"/>
      <c r="K122" s="177"/>
      <c r="L122" s="180"/>
      <c r="M122" s="181"/>
      <c r="N122" s="27"/>
    </row>
    <row r="123" spans="2:15" x14ac:dyDescent="0.2">
      <c r="G123" s="182"/>
      <c r="H123" s="169"/>
      <c r="I123" s="182"/>
      <c r="J123" s="182"/>
      <c r="K123" s="182"/>
      <c r="L123" s="169"/>
      <c r="M123" s="183"/>
    </row>
    <row r="124" spans="2:15" x14ac:dyDescent="0.2">
      <c r="G124" s="182"/>
      <c r="H124" s="169"/>
      <c r="I124" s="182"/>
      <c r="J124" s="182"/>
      <c r="K124" s="182"/>
      <c r="L124" s="169"/>
      <c r="M124" s="183"/>
    </row>
    <row r="125" spans="2:15" x14ac:dyDescent="0.2">
      <c r="G125" s="182"/>
      <c r="H125" s="169"/>
      <c r="I125" s="182"/>
      <c r="J125" s="182"/>
      <c r="K125" s="182"/>
      <c r="L125" s="169"/>
      <c r="M125" s="183"/>
    </row>
    <row r="126" spans="2:15" x14ac:dyDescent="0.2">
      <c r="G126" s="182"/>
      <c r="H126" s="169"/>
      <c r="I126" s="182"/>
      <c r="J126" s="182"/>
      <c r="K126" s="182"/>
      <c r="L126" s="169"/>
      <c r="M126" s="183"/>
    </row>
  </sheetData>
  <sheetProtection password="E6B1" sheet="1" objects="1" scenarios="1"/>
  <mergeCells count="58">
    <mergeCell ref="J121:J122"/>
    <mergeCell ref="B105:B106"/>
    <mergeCell ref="C105:C106"/>
    <mergeCell ref="B111:E111"/>
    <mergeCell ref="F112:F116"/>
    <mergeCell ref="B119:B120"/>
    <mergeCell ref="G121:G122"/>
    <mergeCell ref="B103:B104"/>
    <mergeCell ref="C103:C104"/>
    <mergeCell ref="H83:H85"/>
    <mergeCell ref="B86:B88"/>
    <mergeCell ref="C86:C88"/>
    <mergeCell ref="B93:E93"/>
    <mergeCell ref="B94:B95"/>
    <mergeCell ref="C94:C95"/>
    <mergeCell ref="B96:B98"/>
    <mergeCell ref="C96:C98"/>
    <mergeCell ref="B102:E102"/>
    <mergeCell ref="I93:J93"/>
    <mergeCell ref="K93:L93"/>
    <mergeCell ref="B63:B68"/>
    <mergeCell ref="C63:C68"/>
    <mergeCell ref="B72:B77"/>
    <mergeCell ref="C72:C77"/>
    <mergeCell ref="B81:B85"/>
    <mergeCell ref="C81:C85"/>
    <mergeCell ref="B45:E45"/>
    <mergeCell ref="I45:M45"/>
    <mergeCell ref="B46:B57"/>
    <mergeCell ref="C46:C57"/>
    <mergeCell ref="B58:B59"/>
    <mergeCell ref="C58:C59"/>
    <mergeCell ref="B36:B38"/>
    <mergeCell ref="C36:C38"/>
    <mergeCell ref="B39:B40"/>
    <mergeCell ref="C39:C40"/>
    <mergeCell ref="B41:B42"/>
    <mergeCell ref="C41:C42"/>
    <mergeCell ref="B32:B35"/>
    <mergeCell ref="C32:C35"/>
    <mergeCell ref="B16:B17"/>
    <mergeCell ref="C16:C17"/>
    <mergeCell ref="B18:B19"/>
    <mergeCell ref="C18:C19"/>
    <mergeCell ref="B20:B21"/>
    <mergeCell ref="C20:C21"/>
    <mergeCell ref="B25:E25"/>
    <mergeCell ref="B26:B28"/>
    <mergeCell ref="C26:C28"/>
    <mergeCell ref="B29:B31"/>
    <mergeCell ref="C29:C31"/>
    <mergeCell ref="B14:B15"/>
    <mergeCell ref="C14:C15"/>
    <mergeCell ref="B1:E1"/>
    <mergeCell ref="C2:D2"/>
    <mergeCell ref="C3:D3"/>
    <mergeCell ref="B8:B12"/>
    <mergeCell ref="C8:C12"/>
  </mergeCells>
  <conditionalFormatting sqref="D24:F24">
    <cfRule type="expression" dxfId="112" priority="53">
      <formula>#REF!=0</formula>
    </cfRule>
  </conditionalFormatting>
  <conditionalFormatting sqref="B90">
    <cfRule type="expression" dxfId="111" priority="52">
      <formula>#REF!="Material Life Cycle Impacts"</formula>
    </cfRule>
  </conditionalFormatting>
  <conditionalFormatting sqref="B90">
    <cfRule type="expression" dxfId="110" priority="51">
      <formula>#REF!="Material Life Cycle Impacts"</formula>
    </cfRule>
  </conditionalFormatting>
  <conditionalFormatting sqref="C60">
    <cfRule type="expression" dxfId="109" priority="50">
      <formula>$F$59=0</formula>
    </cfRule>
  </conditionalFormatting>
  <conditionalFormatting sqref="G22">
    <cfRule type="expression" dxfId="108" priority="49">
      <formula>$C$22=$E$22</formula>
    </cfRule>
  </conditionalFormatting>
  <conditionalFormatting sqref="D46:F47">
    <cfRule type="expression" dxfId="107" priority="48">
      <formula>$C$46=$P$46</formula>
    </cfRule>
  </conditionalFormatting>
  <conditionalFormatting sqref="D50:F51">
    <cfRule type="expression" dxfId="106" priority="47">
      <formula>$C$46=$P$48</formula>
    </cfRule>
  </conditionalFormatting>
  <conditionalFormatting sqref="D48:F49">
    <cfRule type="expression" dxfId="105" priority="46">
      <formula>$C$46=$P$47</formula>
    </cfRule>
  </conditionalFormatting>
  <conditionalFormatting sqref="D52:F57">
    <cfRule type="expression" dxfId="104" priority="45">
      <formula>$C$46=$P$49</formula>
    </cfRule>
  </conditionalFormatting>
  <conditionalFormatting sqref="D58:F58">
    <cfRule type="expression" dxfId="103" priority="44">
      <formula>$C$58=$E$58</formula>
    </cfRule>
  </conditionalFormatting>
  <conditionalFormatting sqref="D59:F59">
    <cfRule type="expression" dxfId="102" priority="43">
      <formula>$C$58=$E$59</formula>
    </cfRule>
  </conditionalFormatting>
  <conditionalFormatting sqref="G21">
    <cfRule type="expression" dxfId="101" priority="42">
      <formula>$C$20=$E$21</formula>
    </cfRule>
  </conditionalFormatting>
  <conditionalFormatting sqref="G47">
    <cfRule type="expression" dxfId="100" priority="41">
      <formula>$C$46=$P$46</formula>
    </cfRule>
  </conditionalFormatting>
  <conditionalFormatting sqref="G49">
    <cfRule type="expression" dxfId="99" priority="40">
      <formula>$C$46=$P$47</formula>
    </cfRule>
  </conditionalFormatting>
  <conditionalFormatting sqref="G51">
    <cfRule type="expression" dxfId="98" priority="39">
      <formula>$C$46=$P$48</formula>
    </cfRule>
  </conditionalFormatting>
  <conditionalFormatting sqref="G53:G58">
    <cfRule type="expression" dxfId="97" priority="38">
      <formula>$C$46=$P$49</formula>
    </cfRule>
  </conditionalFormatting>
  <conditionalFormatting sqref="G59">
    <cfRule type="expression" dxfId="96" priority="32">
      <formula>$C$58=$E$59</formula>
    </cfRule>
    <cfRule type="expression" dxfId="95" priority="37">
      <formula>$C$58=$E$59</formula>
    </cfRule>
  </conditionalFormatting>
  <conditionalFormatting sqref="G46">
    <cfRule type="expression" dxfId="94" priority="36">
      <formula>$C$46=$P$46</formula>
    </cfRule>
  </conditionalFormatting>
  <conditionalFormatting sqref="G48">
    <cfRule type="expression" dxfId="93" priority="35">
      <formula>$C$46=$P$47</formula>
    </cfRule>
  </conditionalFormatting>
  <conditionalFormatting sqref="G50">
    <cfRule type="expression" dxfId="92" priority="34">
      <formula>$C$46=$P$48</formula>
    </cfRule>
  </conditionalFormatting>
  <conditionalFormatting sqref="G52">
    <cfRule type="expression" dxfId="91" priority="33">
      <formula>$C$46=$P$49</formula>
    </cfRule>
  </conditionalFormatting>
  <conditionalFormatting sqref="D63:F63">
    <cfRule type="expression" dxfId="90" priority="31">
      <formula>$C$63=$P$63</formula>
    </cfRule>
  </conditionalFormatting>
  <conditionalFormatting sqref="G63">
    <cfRule type="expression" dxfId="89" priority="30">
      <formula>$C$63=$P$63</formula>
    </cfRule>
  </conditionalFormatting>
  <conditionalFormatting sqref="D64:F68">
    <cfRule type="expression" dxfId="88" priority="29">
      <formula>$C$63=$P$64</formula>
    </cfRule>
  </conditionalFormatting>
  <conditionalFormatting sqref="G64:G68">
    <cfRule type="expression" dxfId="87" priority="28">
      <formula>$C$63=$P$64</formula>
    </cfRule>
  </conditionalFormatting>
  <conditionalFormatting sqref="D72:F72">
    <cfRule type="expression" dxfId="86" priority="27">
      <formula>$C$72=$P$72</formula>
    </cfRule>
  </conditionalFormatting>
  <conditionalFormatting sqref="D73:F77">
    <cfRule type="expression" dxfId="85" priority="26">
      <formula>$C$72=$P$73</formula>
    </cfRule>
  </conditionalFormatting>
  <conditionalFormatting sqref="B86:F86 B90 D87:F88">
    <cfRule type="expression" dxfId="84" priority="25">
      <formula>$C$80=$P$81</formula>
    </cfRule>
  </conditionalFormatting>
  <conditionalFormatting sqref="G89">
    <cfRule type="expression" dxfId="83" priority="24">
      <formula>$C$80=$P$81</formula>
    </cfRule>
  </conditionalFormatting>
  <conditionalFormatting sqref="M7:M8 M10:M22 M81:M90">
    <cfRule type="expression" dxfId="82" priority="23">
      <formula>K7=$R$11</formula>
    </cfRule>
  </conditionalFormatting>
  <conditionalFormatting sqref="M9">
    <cfRule type="expression" dxfId="81" priority="22">
      <formula>K9=$R$11</formula>
    </cfRule>
  </conditionalFormatting>
  <conditionalFormatting sqref="M26:M42">
    <cfRule type="expression" dxfId="80" priority="21">
      <formula>K26=$R$11</formula>
    </cfRule>
  </conditionalFormatting>
  <conditionalFormatting sqref="M46:M59">
    <cfRule type="expression" dxfId="79" priority="20">
      <formula>K46=$R$11</formula>
    </cfRule>
  </conditionalFormatting>
  <conditionalFormatting sqref="M63:M68">
    <cfRule type="expression" dxfId="78" priority="19">
      <formula>K63=$R$11</formula>
    </cfRule>
  </conditionalFormatting>
  <conditionalFormatting sqref="M72:M77">
    <cfRule type="expression" dxfId="77" priority="18">
      <formula>K72=$R$11</formula>
    </cfRule>
  </conditionalFormatting>
  <conditionalFormatting sqref="M94:M99">
    <cfRule type="expression" dxfId="76" priority="17">
      <formula>K94=$R$11</formula>
    </cfRule>
  </conditionalFormatting>
  <conditionalFormatting sqref="M103:M108">
    <cfRule type="expression" dxfId="75" priority="16">
      <formula>K103=$R$11</formula>
    </cfRule>
  </conditionalFormatting>
  <conditionalFormatting sqref="M112:M116">
    <cfRule type="expression" dxfId="74" priority="15">
      <formula>K112=$R$11</formula>
    </cfRule>
  </conditionalFormatting>
  <conditionalFormatting sqref="G94">
    <cfRule type="expression" dxfId="73" priority="14">
      <formula>$C$46=$P$49</formula>
    </cfRule>
  </conditionalFormatting>
  <conditionalFormatting sqref="G96">
    <cfRule type="expression" dxfId="72" priority="13">
      <formula>$C$46=$P$49</formula>
    </cfRule>
  </conditionalFormatting>
  <conditionalFormatting sqref="G105">
    <cfRule type="expression" dxfId="71" priority="12">
      <formula>$C$46=$P$49</formula>
    </cfRule>
  </conditionalFormatting>
  <conditionalFormatting sqref="G73:G77">
    <cfRule type="expression" dxfId="70" priority="11">
      <formula>$C$72=$P$73</formula>
    </cfRule>
  </conditionalFormatting>
  <conditionalFormatting sqref="G72">
    <cfRule type="expression" dxfId="69" priority="10">
      <formula>$C$72=$P$72</formula>
    </cfRule>
  </conditionalFormatting>
  <conditionalFormatting sqref="G87:G88">
    <cfRule type="expression" dxfId="68" priority="9">
      <formula>$C$80=$P$81</formula>
    </cfRule>
  </conditionalFormatting>
  <conditionalFormatting sqref="G95">
    <cfRule type="expression" dxfId="67" priority="8">
      <formula>$C$80=$P$81</formula>
    </cfRule>
  </conditionalFormatting>
  <conditionalFormatting sqref="G97:G99">
    <cfRule type="expression" dxfId="66" priority="7">
      <formula>$C$80=$P$81</formula>
    </cfRule>
  </conditionalFormatting>
  <conditionalFormatting sqref="G103:G104">
    <cfRule type="expression" dxfId="65" priority="6">
      <formula>$C$80=$P$81</formula>
    </cfRule>
  </conditionalFormatting>
  <conditionalFormatting sqref="G106:G108">
    <cfRule type="expression" dxfId="64" priority="5">
      <formula>$C$80=$P$81</formula>
    </cfRule>
  </conditionalFormatting>
  <conditionalFormatting sqref="G112:G116">
    <cfRule type="expression" dxfId="63" priority="4">
      <formula>$C$80=$P$81</formula>
    </cfRule>
  </conditionalFormatting>
  <conditionalFormatting sqref="G90">
    <cfRule type="expression" dxfId="62" priority="54">
      <formula>#REF!=#REF!</formula>
    </cfRule>
    <cfRule type="expression" dxfId="61" priority="55">
      <formula>$C$80=$P$81</formula>
    </cfRule>
  </conditionalFormatting>
  <conditionalFormatting sqref="B86:F86 B90 D87:F88">
    <cfRule type="expression" dxfId="60" priority="56">
      <formula>#REF!=#REF!</formula>
    </cfRule>
  </conditionalFormatting>
  <conditionalFormatting sqref="G86">
    <cfRule type="expression" dxfId="59" priority="3">
      <formula>$C$80=$P$81</formula>
    </cfRule>
  </conditionalFormatting>
  <conditionalFormatting sqref="D81:G82">
    <cfRule type="expression" dxfId="58" priority="2">
      <formula>$C$81=$P$82</formula>
    </cfRule>
  </conditionalFormatting>
  <conditionalFormatting sqref="D83:G85">
    <cfRule type="expression" dxfId="57" priority="1">
      <formula>$C$81=$P$81</formula>
    </cfRule>
  </conditionalFormatting>
  <dataValidations count="15">
    <dataValidation type="decimal" operator="lessThanOrEqual" allowBlank="1" showInputMessage="1" showErrorMessage="1" sqref="G26:G31 G33:G35 G37:G42 G47 G49 G51 G53:G59 G63:G68 G72:G77 G87:G90 G95 G97:G99 G103:G104 G106:G108 G81:G85 G117">
      <formula1>F26</formula1>
    </dataValidation>
    <dataValidation type="list" allowBlank="1" showInputMessage="1" showErrorMessage="1" promptTitle="Selection Required" prompt="Please indicate the project's desired pathway." sqref="C72:C77">
      <formula1>$P$72:$P$73</formula1>
    </dataValidation>
    <dataValidation type="list" allowBlank="1" showInputMessage="1" showErrorMessage="1" promptTitle="Selection Required" prompt="Please indicate the project's desired pathway." sqref="C63:C68">
      <formula1>$P$63:$P$64</formula1>
    </dataValidation>
    <dataValidation type="list" allowBlank="1" showInputMessage="1" showErrorMessage="1" sqref="C70">
      <formula1>$P$63:$P$64</formula1>
    </dataValidation>
    <dataValidation type="list" allowBlank="1" showInputMessage="1" showErrorMessage="1" promptTitle="Selection Required" prompt="Please indicate the project's desired pathway." sqref="C58:C59">
      <formula1>$E$58:$E$59</formula1>
    </dataValidation>
    <dataValidation type="list" allowBlank="1" showInputMessage="1" showErrorMessage="1" sqref="C61">
      <formula1>$P$58:$P$59</formula1>
    </dataValidation>
    <dataValidation type="list" allowBlank="1" showInputMessage="1" showErrorMessage="1" promptTitle="Selection Required" prompt="Please indicate the project's desired pathway." sqref="C46:C57">
      <formula1>$P$46:$P$49</formula1>
    </dataValidation>
    <dataValidation type="decimal" allowBlank="1" showInputMessage="1" showErrorMessage="1" sqref="G9:G17 G19 G7 G21:G22">
      <formula1>0</formula1>
      <formula2>F7</formula2>
    </dataValidation>
    <dataValidation type="list" allowBlank="1" showInputMessage="1" showErrorMessage="1" sqref="C24">
      <formula1>$N$22:$N$22</formula1>
    </dataValidation>
    <dataValidation type="list" allowBlank="1" showInputMessage="1" showErrorMessage="1" sqref="C79">
      <formula1>$N$72:$N$73</formula1>
    </dataValidation>
    <dataValidation type="list" allowBlank="1" showInputMessage="1" showErrorMessage="1" sqref="G52 G18 G20 G96 G8 G46 G48 G50 G36 G32 G105 G94">
      <formula1>$S$7:$S$9</formula1>
    </dataValidation>
    <dataValidation type="list" allowBlank="1" showInputMessage="1" showErrorMessage="1" sqref="K72:K77 K26:K42 K46:K59 K63:K68 K7:K22 K94:K99 K103:K108 K112:K116 K81:K90">
      <formula1>$R$7:$R$12</formula1>
    </dataValidation>
    <dataValidation type="list" allowBlank="1" showInputMessage="1" showErrorMessage="1" promptTitle="Selection Required" prompt="Please indicate the project's desired pathway." sqref="C81:C85">
      <formula1>$P$81:$P$82</formula1>
    </dataValidation>
    <dataValidation type="decimal" operator="lessThanOrEqual" allowBlank="1" showInputMessage="1" showErrorMessage="1" sqref="G112:G116">
      <formula1>10</formula1>
    </dataValidation>
    <dataValidation type="whole" allowBlank="1" showInputMessage="1" showErrorMessage="1" sqref="G86">
      <formula1>0</formula1>
      <formula2>1</formula2>
    </dataValidation>
  </dataValidations>
  <pageMargins left="0.70866141732283472" right="0.70866141732283472" top="0.74803149606299213" bottom="0.74803149606299213" header="0.31496062992125984" footer="0.31496062992125984"/>
  <pageSetup paperSize="9" scale="55"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126"/>
  <sheetViews>
    <sheetView showGridLines="0" showRowColHeaders="0" tabSelected="1" zoomScale="70" zoomScaleNormal="70" workbookViewId="0">
      <pane ySplit="5" topLeftCell="A6" activePane="bottomLeft" state="frozen"/>
      <selection pane="bottomLeft" activeCell="E9" sqref="E9"/>
    </sheetView>
  </sheetViews>
  <sheetFormatPr defaultRowHeight="14.25" x14ac:dyDescent="0.2"/>
  <cols>
    <col min="1" max="1" width="4" style="29" customWidth="1"/>
    <col min="2" max="2" width="24" style="28" customWidth="1"/>
    <col min="3" max="3" width="48.125" style="28" customWidth="1"/>
    <col min="4" max="4" width="9.625" style="26" customWidth="1"/>
    <col min="5" max="5" width="46.625" style="28" customWidth="1"/>
    <col min="6" max="7" width="14" style="26" customWidth="1"/>
    <col min="8" max="8" width="14" style="29" customWidth="1"/>
    <col min="9" max="10" width="14" style="26" customWidth="1"/>
    <col min="11" max="11" width="22" style="26" customWidth="1"/>
    <col min="12" max="12" width="0" style="29" hidden="1" customWidth="1"/>
    <col min="13" max="13" width="44.25" style="28" customWidth="1"/>
    <col min="14" max="15" width="9" style="29"/>
    <col min="16" max="16" width="44.25" style="29" hidden="1" customWidth="1"/>
    <col min="17" max="17" width="0" style="29" hidden="1" customWidth="1"/>
    <col min="18" max="18" width="24.625" style="29" hidden="1" customWidth="1"/>
    <col min="19" max="19" width="15.375" style="29" hidden="1" customWidth="1"/>
    <col min="20" max="16384" width="9" style="29"/>
  </cols>
  <sheetData>
    <row r="1" spans="2:19" ht="37.5" customHeight="1" x14ac:dyDescent="0.2">
      <c r="B1" s="226" t="s">
        <v>143</v>
      </c>
      <c r="C1" s="227"/>
      <c r="D1" s="227"/>
      <c r="E1" s="227"/>
      <c r="F1" s="24"/>
      <c r="G1" s="24"/>
      <c r="H1" s="25"/>
      <c r="K1" s="24"/>
      <c r="L1" s="27"/>
      <c r="N1" s="27"/>
      <c r="P1" s="29" t="s">
        <v>118</v>
      </c>
      <c r="Q1" s="29" t="s">
        <v>118</v>
      </c>
      <c r="R1" s="29" t="s">
        <v>118</v>
      </c>
    </row>
    <row r="2" spans="2:19" ht="37.5" customHeight="1" x14ac:dyDescent="0.2">
      <c r="B2" s="30" t="s">
        <v>144</v>
      </c>
      <c r="C2" s="228">
        <f>'Building Input Sheet'!C6</f>
        <v>0</v>
      </c>
      <c r="D2" s="229"/>
      <c r="E2" s="31"/>
      <c r="F2" s="32" t="s">
        <v>225</v>
      </c>
      <c r="G2" s="32" t="s">
        <v>224</v>
      </c>
      <c r="H2" s="33"/>
      <c r="I2" s="32" t="s">
        <v>164</v>
      </c>
      <c r="J2" s="32" t="s">
        <v>230</v>
      </c>
      <c r="K2" s="34"/>
      <c r="L2" s="35"/>
      <c r="N2" s="36"/>
    </row>
    <row r="3" spans="2:19" ht="37.5" customHeight="1" x14ac:dyDescent="0.2">
      <c r="B3" s="37" t="s">
        <v>228</v>
      </c>
      <c r="C3" s="230" t="str">
        <f>IF(G3&gt;74,"6 Stars - World Excellence",IF(G3&gt;59,"5 Star - Australian Excellence",IF(G3&gt;44,"4 Star - Best Practice","")))</f>
        <v/>
      </c>
      <c r="D3" s="231"/>
      <c r="E3" s="38"/>
      <c r="F3" s="39">
        <f>F120</f>
        <v>110</v>
      </c>
      <c r="G3" s="39">
        <f>G120</f>
        <v>0</v>
      </c>
      <c r="H3" s="33"/>
      <c r="I3" s="39">
        <f>I120</f>
        <v>0</v>
      </c>
      <c r="J3" s="39">
        <f>J120</f>
        <v>0</v>
      </c>
      <c r="K3" s="40"/>
      <c r="L3" s="35"/>
      <c r="M3" s="41"/>
      <c r="N3" s="36"/>
    </row>
    <row r="4" spans="2:19" ht="37.5" customHeight="1" x14ac:dyDescent="0.2">
      <c r="C4" s="42"/>
      <c r="D4" s="43"/>
      <c r="E4" s="42"/>
      <c r="F4" s="43"/>
      <c r="G4" s="43"/>
      <c r="H4" s="33"/>
      <c r="I4" s="43"/>
      <c r="J4" s="43"/>
      <c r="K4" s="43"/>
      <c r="L4" s="27"/>
      <c r="M4" s="44"/>
      <c r="N4" s="27"/>
    </row>
    <row r="5" spans="2:19" ht="45" customHeight="1" x14ac:dyDescent="0.2">
      <c r="B5" s="45" t="s">
        <v>16</v>
      </c>
      <c r="C5" s="45" t="s">
        <v>112</v>
      </c>
      <c r="D5" s="32" t="s">
        <v>145</v>
      </c>
      <c r="E5" s="45" t="s">
        <v>17</v>
      </c>
      <c r="F5" s="32" t="s">
        <v>124</v>
      </c>
      <c r="G5" s="32" t="s">
        <v>18</v>
      </c>
      <c r="H5" s="46"/>
      <c r="I5" s="32" t="s">
        <v>226</v>
      </c>
      <c r="J5" s="32" t="s">
        <v>231</v>
      </c>
      <c r="K5" s="32" t="s">
        <v>78</v>
      </c>
      <c r="L5" s="47"/>
      <c r="M5" s="32" t="s">
        <v>227</v>
      </c>
      <c r="N5" s="27"/>
    </row>
    <row r="6" spans="2:19" ht="45" customHeight="1" x14ac:dyDescent="0.2">
      <c r="B6" s="48" t="s">
        <v>0</v>
      </c>
      <c r="C6" s="49"/>
      <c r="D6" s="50"/>
      <c r="E6" s="49"/>
      <c r="F6" s="50">
        <v>14</v>
      </c>
      <c r="G6" s="50"/>
      <c r="H6" s="46"/>
      <c r="I6" s="32"/>
      <c r="J6" s="32"/>
      <c r="K6" s="32"/>
      <c r="L6" s="47"/>
      <c r="M6" s="32"/>
      <c r="N6" s="27"/>
    </row>
    <row r="7" spans="2:19" ht="45" customHeight="1" x14ac:dyDescent="0.2">
      <c r="B7" s="51" t="s">
        <v>20</v>
      </c>
      <c r="C7" s="52" t="s">
        <v>116</v>
      </c>
      <c r="D7" s="53">
        <v>1.1000000000000001</v>
      </c>
      <c r="E7" s="54" t="s">
        <v>24</v>
      </c>
      <c r="F7" s="55">
        <v>1</v>
      </c>
      <c r="G7" s="56"/>
      <c r="H7" s="57"/>
      <c r="I7" s="58" t="str">
        <f>IF(OR(K7=$R$8,K7=$R$9,K7=$R$10),G7,"")</f>
        <v/>
      </c>
      <c r="J7" s="59" t="str">
        <f>IF(K7=$R$11,G7,"")</f>
        <v/>
      </c>
      <c r="K7" s="60"/>
      <c r="L7" s="61"/>
      <c r="M7" s="62"/>
      <c r="N7" s="27"/>
    </row>
    <row r="8" spans="2:19" ht="45" customHeight="1" x14ac:dyDescent="0.2">
      <c r="B8" s="232" t="s">
        <v>21</v>
      </c>
      <c r="C8" s="233" t="s">
        <v>113</v>
      </c>
      <c r="D8" s="63">
        <v>2</v>
      </c>
      <c r="E8" s="64" t="s">
        <v>67</v>
      </c>
      <c r="F8" s="65" t="s">
        <v>157</v>
      </c>
      <c r="G8" s="66"/>
      <c r="H8" s="57"/>
      <c r="I8" s="58" t="str">
        <f>IF(OR(K8=$R$8,K8=$R$9,K8=$R$10),G8,"")</f>
        <v/>
      </c>
      <c r="J8" s="59" t="str">
        <f>IF(K8=$R$11,G8,"")</f>
        <v/>
      </c>
      <c r="K8" s="60"/>
      <c r="L8" s="61"/>
      <c r="M8" s="62"/>
      <c r="N8" s="27"/>
      <c r="R8" s="29" t="s">
        <v>123</v>
      </c>
      <c r="S8" s="29" t="s">
        <v>187</v>
      </c>
    </row>
    <row r="9" spans="2:19" ht="45" customHeight="1" x14ac:dyDescent="0.2">
      <c r="B9" s="224"/>
      <c r="C9" s="234"/>
      <c r="D9" s="67">
        <v>2.1</v>
      </c>
      <c r="E9" s="68" t="s">
        <v>25</v>
      </c>
      <c r="F9" s="69">
        <v>1</v>
      </c>
      <c r="G9" s="56"/>
      <c r="H9" s="57" t="str">
        <f>IF(AND(G9&gt;0,$G$8&lt;&gt;$S$8),"!","")</f>
        <v/>
      </c>
      <c r="I9" s="58" t="str">
        <f>IF(OR(K9=$R$8,K9=$R$9,K9=$R$10),G9,"")</f>
        <v/>
      </c>
      <c r="J9" s="59" t="str">
        <f>IF(K9=$R$11,G9,"")</f>
        <v/>
      </c>
      <c r="K9" s="60"/>
      <c r="L9" s="61"/>
      <c r="M9" s="62"/>
      <c r="N9" s="27"/>
      <c r="R9" s="29" t="s">
        <v>119</v>
      </c>
      <c r="S9" s="29" t="s">
        <v>188</v>
      </c>
    </row>
    <row r="10" spans="2:19" ht="45" customHeight="1" x14ac:dyDescent="0.2">
      <c r="B10" s="224"/>
      <c r="C10" s="234"/>
      <c r="D10" s="67">
        <v>2.2000000000000002</v>
      </c>
      <c r="E10" s="68" t="s">
        <v>26</v>
      </c>
      <c r="F10" s="69">
        <v>1</v>
      </c>
      <c r="G10" s="56"/>
      <c r="H10" s="57" t="str">
        <f t="shared" ref="H10:H12" si="0">IF(AND(G10&gt;0,$G$8&lt;&gt;$S$8),"!","")</f>
        <v/>
      </c>
      <c r="I10" s="58" t="str">
        <f t="shared" ref="I10:I22" si="1">IF(OR(K10=$R$8,K10=$R$9,K10=$R$10),G10,"")</f>
        <v/>
      </c>
      <c r="J10" s="59" t="str">
        <f t="shared" ref="J10:J22" si="2">IF(K10=$R$11,G10,"")</f>
        <v/>
      </c>
      <c r="K10" s="60"/>
      <c r="L10" s="61"/>
      <c r="M10" s="62"/>
      <c r="N10" s="27"/>
      <c r="R10" s="29" t="s">
        <v>120</v>
      </c>
    </row>
    <row r="11" spans="2:19" ht="45" customHeight="1" x14ac:dyDescent="0.2">
      <c r="B11" s="224"/>
      <c r="C11" s="234"/>
      <c r="D11" s="67">
        <v>2.2999999999999998</v>
      </c>
      <c r="E11" s="68" t="s">
        <v>27</v>
      </c>
      <c r="F11" s="69">
        <v>1</v>
      </c>
      <c r="G11" s="56"/>
      <c r="H11" s="57" t="str">
        <f t="shared" si="0"/>
        <v/>
      </c>
      <c r="I11" s="58" t="str">
        <f t="shared" si="1"/>
        <v/>
      </c>
      <c r="J11" s="59" t="str">
        <f t="shared" si="2"/>
        <v/>
      </c>
      <c r="K11" s="60"/>
      <c r="L11" s="61"/>
      <c r="M11" s="62"/>
      <c r="N11" s="27"/>
      <c r="R11" s="29" t="s">
        <v>121</v>
      </c>
    </row>
    <row r="12" spans="2:19" ht="45" customHeight="1" x14ac:dyDescent="0.2">
      <c r="B12" s="224"/>
      <c r="C12" s="234"/>
      <c r="D12" s="67">
        <v>2.4</v>
      </c>
      <c r="E12" s="68" t="s">
        <v>28</v>
      </c>
      <c r="F12" s="69">
        <v>1</v>
      </c>
      <c r="G12" s="56"/>
      <c r="H12" s="57" t="str">
        <f t="shared" si="0"/>
        <v/>
      </c>
      <c r="I12" s="58" t="str">
        <f t="shared" si="1"/>
        <v/>
      </c>
      <c r="J12" s="59" t="str">
        <f t="shared" si="2"/>
        <v/>
      </c>
      <c r="K12" s="60"/>
      <c r="L12" s="61"/>
      <c r="M12" s="62"/>
      <c r="N12" s="27"/>
      <c r="R12" s="29" t="s">
        <v>122</v>
      </c>
    </row>
    <row r="13" spans="2:19" ht="45" customHeight="1" x14ac:dyDescent="0.2">
      <c r="B13" s="51" t="s">
        <v>70</v>
      </c>
      <c r="C13" s="52" t="s">
        <v>76</v>
      </c>
      <c r="D13" s="53">
        <v>3.1</v>
      </c>
      <c r="E13" s="54" t="s">
        <v>32</v>
      </c>
      <c r="F13" s="55">
        <v>2</v>
      </c>
      <c r="G13" s="56"/>
      <c r="H13" s="57"/>
      <c r="I13" s="58" t="str">
        <f t="shared" si="1"/>
        <v/>
      </c>
      <c r="J13" s="59" t="str">
        <f t="shared" si="2"/>
        <v/>
      </c>
      <c r="K13" s="60"/>
      <c r="L13" s="61"/>
      <c r="M13" s="62"/>
      <c r="N13" s="27"/>
    </row>
    <row r="14" spans="2:19" ht="45" customHeight="1" x14ac:dyDescent="0.2">
      <c r="B14" s="224" t="s">
        <v>72</v>
      </c>
      <c r="C14" s="225" t="s">
        <v>74</v>
      </c>
      <c r="D14" s="53">
        <v>4.0999999999999996</v>
      </c>
      <c r="E14" s="54" t="s">
        <v>29</v>
      </c>
      <c r="F14" s="55">
        <v>1</v>
      </c>
      <c r="G14" s="56"/>
      <c r="H14" s="57"/>
      <c r="I14" s="58" t="str">
        <f t="shared" si="1"/>
        <v/>
      </c>
      <c r="J14" s="59" t="str">
        <f t="shared" si="2"/>
        <v/>
      </c>
      <c r="K14" s="60"/>
      <c r="L14" s="61"/>
      <c r="M14" s="62"/>
      <c r="N14" s="27"/>
    </row>
    <row r="15" spans="2:19" ht="45" customHeight="1" x14ac:dyDescent="0.2">
      <c r="B15" s="224"/>
      <c r="C15" s="225"/>
      <c r="D15" s="53">
        <v>4.2</v>
      </c>
      <c r="E15" s="54" t="s">
        <v>30</v>
      </c>
      <c r="F15" s="55">
        <v>1</v>
      </c>
      <c r="G15" s="56"/>
      <c r="H15" s="57"/>
      <c r="I15" s="58" t="str">
        <f t="shared" si="1"/>
        <v/>
      </c>
      <c r="J15" s="59" t="str">
        <f t="shared" si="2"/>
        <v/>
      </c>
      <c r="K15" s="60"/>
      <c r="L15" s="61"/>
      <c r="M15" s="62"/>
      <c r="N15" s="27"/>
    </row>
    <row r="16" spans="2:19" ht="45" customHeight="1" x14ac:dyDescent="0.2">
      <c r="B16" s="224" t="s">
        <v>75</v>
      </c>
      <c r="C16" s="225" t="s">
        <v>114</v>
      </c>
      <c r="D16" s="53">
        <v>5.0999999999999996</v>
      </c>
      <c r="E16" s="54" t="s">
        <v>81</v>
      </c>
      <c r="F16" s="55">
        <v>1</v>
      </c>
      <c r="G16" s="56"/>
      <c r="H16" s="57"/>
      <c r="I16" s="58" t="str">
        <f t="shared" si="1"/>
        <v/>
      </c>
      <c r="J16" s="59" t="str">
        <f t="shared" si="2"/>
        <v/>
      </c>
      <c r="K16" s="60"/>
      <c r="L16" s="61"/>
      <c r="M16" s="62"/>
      <c r="N16" s="27"/>
    </row>
    <row r="17" spans="2:14" ht="45" customHeight="1" x14ac:dyDescent="0.2">
      <c r="B17" s="224"/>
      <c r="C17" s="225"/>
      <c r="D17" s="53">
        <v>5.2</v>
      </c>
      <c r="E17" s="54" t="s">
        <v>82</v>
      </c>
      <c r="F17" s="55">
        <v>1</v>
      </c>
      <c r="G17" s="56"/>
      <c r="H17" s="57"/>
      <c r="I17" s="58" t="str">
        <f t="shared" si="1"/>
        <v/>
      </c>
      <c r="J17" s="59" t="str">
        <f t="shared" si="2"/>
        <v/>
      </c>
      <c r="K17" s="60"/>
      <c r="L17" s="61"/>
      <c r="M17" s="62"/>
      <c r="N17" s="27"/>
    </row>
    <row r="18" spans="2:14" ht="45" customHeight="1" x14ac:dyDescent="0.2">
      <c r="B18" s="224" t="s">
        <v>73</v>
      </c>
      <c r="C18" s="225" t="s">
        <v>115</v>
      </c>
      <c r="D18" s="53">
        <v>6</v>
      </c>
      <c r="E18" s="54" t="s">
        <v>244</v>
      </c>
      <c r="F18" s="55" t="s">
        <v>157</v>
      </c>
      <c r="G18" s="66"/>
      <c r="H18" s="57"/>
      <c r="I18" s="58" t="str">
        <f t="shared" si="1"/>
        <v/>
      </c>
      <c r="J18" s="59" t="str">
        <f t="shared" si="2"/>
        <v/>
      </c>
      <c r="K18" s="60"/>
      <c r="L18" s="61"/>
      <c r="M18" s="62"/>
      <c r="N18" s="27"/>
    </row>
    <row r="19" spans="2:14" ht="45" customHeight="1" x14ac:dyDescent="0.2">
      <c r="B19" s="224"/>
      <c r="C19" s="225"/>
      <c r="D19" s="53">
        <v>6.1</v>
      </c>
      <c r="E19" s="54" t="s">
        <v>61</v>
      </c>
      <c r="F19" s="55">
        <v>1</v>
      </c>
      <c r="G19" s="56"/>
      <c r="H19" s="57" t="str">
        <f>IF(AND(G19&gt;0,$G$18&lt;&gt;$S$8),"!","")</f>
        <v/>
      </c>
      <c r="I19" s="58" t="str">
        <f t="shared" si="1"/>
        <v/>
      </c>
      <c r="J19" s="59" t="str">
        <f t="shared" si="2"/>
        <v/>
      </c>
      <c r="K19" s="60"/>
      <c r="L19" s="61"/>
      <c r="M19" s="62"/>
      <c r="N19" s="27"/>
    </row>
    <row r="20" spans="2:14" ht="45" customHeight="1" x14ac:dyDescent="0.2">
      <c r="B20" s="224" t="s">
        <v>71</v>
      </c>
      <c r="C20" s="225" t="s">
        <v>245</v>
      </c>
      <c r="D20" s="53">
        <v>7</v>
      </c>
      <c r="E20" s="54" t="s">
        <v>31</v>
      </c>
      <c r="F20" s="70" t="s">
        <v>157</v>
      </c>
      <c r="G20" s="71"/>
      <c r="H20" s="57"/>
      <c r="I20" s="58" t="str">
        <f t="shared" si="1"/>
        <v/>
      </c>
      <c r="J20" s="59" t="str">
        <f t="shared" si="2"/>
        <v/>
      </c>
      <c r="K20" s="60"/>
      <c r="L20" s="61"/>
      <c r="M20" s="62"/>
      <c r="N20" s="27"/>
    </row>
    <row r="21" spans="2:14" ht="45" customHeight="1" x14ac:dyDescent="0.2">
      <c r="B21" s="224"/>
      <c r="C21" s="225"/>
      <c r="D21" s="53">
        <v>7.1</v>
      </c>
      <c r="E21" s="54" t="s">
        <v>246</v>
      </c>
      <c r="F21" s="70">
        <v>1</v>
      </c>
      <c r="G21" s="72"/>
      <c r="H21" s="57" t="str">
        <f>IF(AND(G21&gt;0,$G$20&lt;&gt;$S$8),"!","")</f>
        <v/>
      </c>
      <c r="I21" s="58" t="str">
        <f t="shared" si="1"/>
        <v/>
      </c>
      <c r="J21" s="59" t="str">
        <f t="shared" si="2"/>
        <v/>
      </c>
      <c r="K21" s="60"/>
      <c r="L21" s="61"/>
      <c r="M21" s="62"/>
      <c r="N21" s="27"/>
    </row>
    <row r="22" spans="2:14" ht="45" customHeight="1" x14ac:dyDescent="0.2">
      <c r="B22" s="51" t="s">
        <v>77</v>
      </c>
      <c r="C22" s="73" t="s">
        <v>247</v>
      </c>
      <c r="D22" s="53">
        <v>8.1</v>
      </c>
      <c r="E22" s="54" t="s">
        <v>248</v>
      </c>
      <c r="F22" s="70">
        <v>1</v>
      </c>
      <c r="G22" s="72"/>
      <c r="H22" s="57"/>
      <c r="I22" s="58" t="str">
        <f t="shared" si="1"/>
        <v/>
      </c>
      <c r="J22" s="59" t="str">
        <f t="shared" si="2"/>
        <v/>
      </c>
      <c r="K22" s="60"/>
      <c r="L22" s="61"/>
      <c r="M22" s="62"/>
      <c r="N22" s="27"/>
    </row>
    <row r="23" spans="2:14" ht="37.5" customHeight="1" x14ac:dyDescent="0.2">
      <c r="B23" s="74" t="s">
        <v>117</v>
      </c>
      <c r="C23" s="74"/>
      <c r="D23" s="75"/>
      <c r="E23" s="74"/>
      <c r="F23" s="75">
        <f>SUM(F7:F22)</f>
        <v>14</v>
      </c>
      <c r="G23" s="75">
        <f>SUM(G7:G22)</f>
        <v>0</v>
      </c>
      <c r="H23" s="57"/>
      <c r="I23" s="76">
        <f>SUM(I8:I22)</f>
        <v>0</v>
      </c>
      <c r="J23" s="76">
        <f>SUM(J8:J22)</f>
        <v>0</v>
      </c>
      <c r="K23" s="77"/>
      <c r="L23" s="78"/>
      <c r="M23" s="79"/>
      <c r="N23" s="27"/>
    </row>
    <row r="24" spans="2:14" ht="45" customHeight="1" x14ac:dyDescent="0.2">
      <c r="B24" s="80"/>
      <c r="C24" s="81"/>
      <c r="D24" s="82"/>
      <c r="E24" s="83"/>
      <c r="F24" s="84"/>
      <c r="G24" s="85"/>
      <c r="H24" s="57"/>
      <c r="I24" s="85"/>
      <c r="J24" s="78"/>
      <c r="K24" s="78"/>
      <c r="L24" s="61"/>
      <c r="M24" s="86"/>
      <c r="N24" s="27"/>
    </row>
    <row r="25" spans="2:14" ht="45" customHeight="1" x14ac:dyDescent="0.2">
      <c r="B25" s="235" t="s">
        <v>1</v>
      </c>
      <c r="C25" s="235"/>
      <c r="D25" s="235"/>
      <c r="E25" s="235"/>
      <c r="F25" s="87">
        <v>17</v>
      </c>
      <c r="G25" s="88"/>
      <c r="H25" s="57"/>
      <c r="I25" s="87"/>
      <c r="J25" s="87"/>
      <c r="K25" s="87"/>
      <c r="L25" s="89"/>
      <c r="M25" s="90"/>
      <c r="N25" s="91"/>
    </row>
    <row r="26" spans="2:14" ht="45" customHeight="1" x14ac:dyDescent="0.2">
      <c r="B26" s="224" t="s">
        <v>7</v>
      </c>
      <c r="C26" s="236" t="s">
        <v>158</v>
      </c>
      <c r="D26" s="92">
        <v>9.1</v>
      </c>
      <c r="E26" s="93" t="s">
        <v>33</v>
      </c>
      <c r="F26" s="94">
        <v>1</v>
      </c>
      <c r="G26" s="95"/>
      <c r="H26" s="57"/>
      <c r="I26" s="58" t="str">
        <f t="shared" ref="I26:I42" si="3">IF(OR(K26=$R$8,K26=$R$9,K26=$R$10),G26,"")</f>
        <v/>
      </c>
      <c r="J26" s="59" t="str">
        <f t="shared" ref="J26:J42" si="4">IF(K26=$R$11,G26,"")</f>
        <v/>
      </c>
      <c r="K26" s="60"/>
      <c r="L26" s="96"/>
      <c r="M26" s="62"/>
      <c r="N26" s="27"/>
    </row>
    <row r="27" spans="2:14" ht="45" customHeight="1" x14ac:dyDescent="0.2">
      <c r="B27" s="224"/>
      <c r="C27" s="236"/>
      <c r="D27" s="92">
        <v>9.1999999999999993</v>
      </c>
      <c r="E27" s="93" t="s">
        <v>55</v>
      </c>
      <c r="F27" s="94">
        <v>2</v>
      </c>
      <c r="G27" s="95"/>
      <c r="H27" s="57"/>
      <c r="I27" s="58" t="str">
        <f t="shared" si="3"/>
        <v/>
      </c>
      <c r="J27" s="59" t="str">
        <f t="shared" si="4"/>
        <v/>
      </c>
      <c r="K27" s="97"/>
      <c r="L27" s="96"/>
      <c r="M27" s="62"/>
      <c r="N27" s="27"/>
    </row>
    <row r="28" spans="2:14" ht="45" customHeight="1" x14ac:dyDescent="0.2">
      <c r="B28" s="224"/>
      <c r="C28" s="236"/>
      <c r="D28" s="92">
        <v>9.3000000000000007</v>
      </c>
      <c r="E28" s="93" t="s">
        <v>268</v>
      </c>
      <c r="F28" s="94">
        <v>1</v>
      </c>
      <c r="G28" s="95"/>
      <c r="H28" s="57"/>
      <c r="I28" s="58" t="str">
        <f t="shared" si="3"/>
        <v/>
      </c>
      <c r="J28" s="59" t="str">
        <f t="shared" si="4"/>
        <v/>
      </c>
      <c r="K28" s="97"/>
      <c r="L28" s="96"/>
      <c r="M28" s="62"/>
      <c r="N28" s="27"/>
    </row>
    <row r="29" spans="2:14" ht="45" customHeight="1" x14ac:dyDescent="0.2">
      <c r="B29" s="224" t="s">
        <v>9</v>
      </c>
      <c r="C29" s="225" t="s">
        <v>159</v>
      </c>
      <c r="D29" s="53">
        <v>10.1</v>
      </c>
      <c r="E29" s="98" t="s">
        <v>56</v>
      </c>
      <c r="F29" s="99">
        <v>1</v>
      </c>
      <c r="G29" s="95"/>
      <c r="H29" s="57"/>
      <c r="I29" s="58" t="str">
        <f t="shared" si="3"/>
        <v/>
      </c>
      <c r="J29" s="59" t="str">
        <f t="shared" si="4"/>
        <v/>
      </c>
      <c r="K29" s="97"/>
      <c r="L29" s="96"/>
      <c r="M29" s="62"/>
      <c r="N29" s="27"/>
    </row>
    <row r="30" spans="2:14" ht="45" customHeight="1" x14ac:dyDescent="0.2">
      <c r="B30" s="224"/>
      <c r="C30" s="225"/>
      <c r="D30" s="53">
        <v>10.199999999999999</v>
      </c>
      <c r="E30" s="98" t="s">
        <v>59</v>
      </c>
      <c r="F30" s="99">
        <v>1</v>
      </c>
      <c r="G30" s="95"/>
      <c r="H30" s="57"/>
      <c r="I30" s="58" t="str">
        <f t="shared" si="3"/>
        <v/>
      </c>
      <c r="J30" s="59" t="str">
        <f t="shared" si="4"/>
        <v/>
      </c>
      <c r="K30" s="97"/>
      <c r="L30" s="96"/>
      <c r="M30" s="62"/>
      <c r="N30" s="27"/>
    </row>
    <row r="31" spans="2:14" ht="45" customHeight="1" x14ac:dyDescent="0.2">
      <c r="B31" s="224"/>
      <c r="C31" s="225"/>
      <c r="D31" s="53">
        <v>10.3</v>
      </c>
      <c r="E31" s="98" t="s">
        <v>60</v>
      </c>
      <c r="F31" s="99">
        <v>1</v>
      </c>
      <c r="G31" s="95"/>
      <c r="H31" s="57"/>
      <c r="I31" s="58" t="str">
        <f t="shared" si="3"/>
        <v/>
      </c>
      <c r="J31" s="59" t="str">
        <f t="shared" si="4"/>
        <v/>
      </c>
      <c r="K31" s="97"/>
      <c r="L31" s="96"/>
      <c r="M31" s="62"/>
      <c r="N31" s="27"/>
    </row>
    <row r="32" spans="2:14" ht="45" customHeight="1" x14ac:dyDescent="0.2">
      <c r="B32" s="224" t="s">
        <v>8</v>
      </c>
      <c r="C32" s="225" t="s">
        <v>160</v>
      </c>
      <c r="D32" s="53">
        <v>11</v>
      </c>
      <c r="E32" s="98" t="s">
        <v>48</v>
      </c>
      <c r="F32" s="99" t="s">
        <v>157</v>
      </c>
      <c r="G32" s="71"/>
      <c r="H32" s="57"/>
      <c r="I32" s="58" t="str">
        <f t="shared" si="3"/>
        <v/>
      </c>
      <c r="J32" s="59" t="str">
        <f t="shared" si="4"/>
        <v/>
      </c>
      <c r="K32" s="97"/>
      <c r="L32" s="96"/>
      <c r="M32" s="62"/>
      <c r="N32" s="27"/>
    </row>
    <row r="33" spans="2:16" ht="45" customHeight="1" x14ac:dyDescent="0.2">
      <c r="B33" s="224"/>
      <c r="C33" s="225"/>
      <c r="D33" s="53">
        <v>11.1</v>
      </c>
      <c r="E33" s="98" t="s">
        <v>34</v>
      </c>
      <c r="F33" s="99">
        <v>1</v>
      </c>
      <c r="G33" s="95"/>
      <c r="H33" s="57" t="str">
        <f>IF(AND(G33&gt;0,$G$32&lt;&gt;$S$8),"!","")</f>
        <v/>
      </c>
      <c r="I33" s="58" t="str">
        <f t="shared" si="3"/>
        <v/>
      </c>
      <c r="J33" s="59" t="str">
        <f t="shared" si="4"/>
        <v/>
      </c>
      <c r="K33" s="97"/>
      <c r="L33" s="96"/>
      <c r="M33" s="62"/>
      <c r="N33" s="27"/>
    </row>
    <row r="34" spans="2:16" ht="45" customHeight="1" x14ac:dyDescent="0.2">
      <c r="B34" s="224"/>
      <c r="C34" s="225"/>
      <c r="D34" s="53">
        <v>11.2</v>
      </c>
      <c r="E34" s="98" t="s">
        <v>83</v>
      </c>
      <c r="F34" s="99">
        <v>1</v>
      </c>
      <c r="G34" s="95"/>
      <c r="H34" s="57" t="str">
        <f t="shared" ref="H34:H35" si="5">IF(AND(G34&gt;0,$G$32&lt;&gt;$S$8),"!","")</f>
        <v/>
      </c>
      <c r="I34" s="58" t="str">
        <f t="shared" si="3"/>
        <v/>
      </c>
      <c r="J34" s="59" t="str">
        <f t="shared" si="4"/>
        <v/>
      </c>
      <c r="K34" s="97"/>
      <c r="L34" s="96"/>
      <c r="M34" s="62"/>
      <c r="N34" s="27"/>
    </row>
    <row r="35" spans="2:16" ht="45" customHeight="1" x14ac:dyDescent="0.2">
      <c r="B35" s="224"/>
      <c r="C35" s="225"/>
      <c r="D35" s="53">
        <v>11.3</v>
      </c>
      <c r="E35" s="98" t="s">
        <v>79</v>
      </c>
      <c r="F35" s="99">
        <v>1</v>
      </c>
      <c r="G35" s="95"/>
      <c r="H35" s="57" t="str">
        <f t="shared" si="5"/>
        <v/>
      </c>
      <c r="I35" s="58" t="str">
        <f t="shared" si="3"/>
        <v/>
      </c>
      <c r="J35" s="59" t="str">
        <f t="shared" si="4"/>
        <v/>
      </c>
      <c r="K35" s="97"/>
      <c r="L35" s="96"/>
      <c r="M35" s="62"/>
      <c r="N35" s="27"/>
    </row>
    <row r="36" spans="2:16" ht="45" customHeight="1" x14ac:dyDescent="0.2">
      <c r="B36" s="224" t="s">
        <v>23</v>
      </c>
      <c r="C36" s="225" t="s">
        <v>161</v>
      </c>
      <c r="D36" s="53">
        <v>12</v>
      </c>
      <c r="E36" s="98" t="s">
        <v>35</v>
      </c>
      <c r="F36" s="99" t="s">
        <v>157</v>
      </c>
      <c r="G36" s="71"/>
      <c r="H36" s="57"/>
      <c r="I36" s="58" t="str">
        <f t="shared" si="3"/>
        <v/>
      </c>
      <c r="J36" s="59" t="str">
        <f t="shared" si="4"/>
        <v/>
      </c>
      <c r="K36" s="97"/>
      <c r="L36" s="96"/>
      <c r="M36" s="62"/>
      <c r="N36" s="27"/>
    </row>
    <row r="37" spans="2:16" ht="45" customHeight="1" x14ac:dyDescent="0.2">
      <c r="B37" s="224"/>
      <c r="C37" s="225"/>
      <c r="D37" s="53">
        <v>12.1</v>
      </c>
      <c r="E37" s="98" t="s">
        <v>36</v>
      </c>
      <c r="F37" s="99">
        <v>2</v>
      </c>
      <c r="G37" s="95"/>
      <c r="H37" s="57" t="str">
        <f>IF(AND(G37&gt;0,$G$36&lt;&gt;$S$8),"!","")</f>
        <v/>
      </c>
      <c r="I37" s="58" t="str">
        <f t="shared" si="3"/>
        <v/>
      </c>
      <c r="J37" s="59" t="str">
        <f t="shared" si="4"/>
        <v/>
      </c>
      <c r="K37" s="97"/>
      <c r="L37" s="96"/>
      <c r="M37" s="62"/>
      <c r="N37" s="27"/>
    </row>
    <row r="38" spans="2:16" ht="45" customHeight="1" x14ac:dyDescent="0.2">
      <c r="B38" s="224"/>
      <c r="C38" s="225"/>
      <c r="D38" s="53">
        <v>12.2</v>
      </c>
      <c r="E38" s="98" t="s">
        <v>37</v>
      </c>
      <c r="F38" s="99">
        <v>1</v>
      </c>
      <c r="G38" s="95"/>
      <c r="H38" s="57" t="str">
        <f>IF(AND(G38&gt;0,$G$36&lt;&gt;$S$8),"!","")</f>
        <v/>
      </c>
      <c r="I38" s="58" t="str">
        <f t="shared" si="3"/>
        <v/>
      </c>
      <c r="J38" s="59" t="str">
        <f t="shared" si="4"/>
        <v/>
      </c>
      <c r="K38" s="97"/>
      <c r="L38" s="96"/>
      <c r="M38" s="62"/>
      <c r="N38" s="27"/>
    </row>
    <row r="39" spans="2:16" ht="45" customHeight="1" x14ac:dyDescent="0.2">
      <c r="B39" s="224" t="s">
        <v>22</v>
      </c>
      <c r="C39" s="225" t="s">
        <v>162</v>
      </c>
      <c r="D39" s="53">
        <v>13.1</v>
      </c>
      <c r="E39" s="98" t="s">
        <v>269</v>
      </c>
      <c r="F39" s="99">
        <v>1</v>
      </c>
      <c r="G39" s="95"/>
      <c r="H39" s="57"/>
      <c r="I39" s="58" t="str">
        <f t="shared" si="3"/>
        <v/>
      </c>
      <c r="J39" s="59" t="str">
        <f t="shared" si="4"/>
        <v/>
      </c>
      <c r="K39" s="97"/>
      <c r="L39" s="96"/>
      <c r="M39" s="62"/>
      <c r="N39" s="27"/>
    </row>
    <row r="40" spans="2:16" ht="45" customHeight="1" x14ac:dyDescent="0.2">
      <c r="B40" s="224"/>
      <c r="C40" s="225"/>
      <c r="D40" s="53">
        <v>13.2</v>
      </c>
      <c r="E40" s="98" t="s">
        <v>270</v>
      </c>
      <c r="F40" s="99">
        <v>1</v>
      </c>
      <c r="G40" s="95"/>
      <c r="H40" s="57"/>
      <c r="I40" s="58" t="str">
        <f t="shared" si="3"/>
        <v/>
      </c>
      <c r="J40" s="59" t="str">
        <f t="shared" si="4"/>
        <v/>
      </c>
      <c r="K40" s="97"/>
      <c r="L40" s="96"/>
      <c r="M40" s="62"/>
      <c r="N40" s="27"/>
    </row>
    <row r="41" spans="2:16" ht="45" customHeight="1" x14ac:dyDescent="0.2">
      <c r="B41" s="224" t="s">
        <v>10</v>
      </c>
      <c r="C41" s="225" t="s">
        <v>163</v>
      </c>
      <c r="D41" s="53">
        <v>14.1</v>
      </c>
      <c r="E41" s="98" t="s">
        <v>10</v>
      </c>
      <c r="F41" s="99">
        <v>1</v>
      </c>
      <c r="G41" s="95"/>
      <c r="H41" s="57"/>
      <c r="I41" s="58" t="str">
        <f t="shared" si="3"/>
        <v/>
      </c>
      <c r="J41" s="59" t="str">
        <f t="shared" si="4"/>
        <v/>
      </c>
      <c r="K41" s="97"/>
      <c r="L41" s="96"/>
      <c r="M41" s="62"/>
      <c r="N41" s="27"/>
    </row>
    <row r="42" spans="2:16" ht="45" customHeight="1" x14ac:dyDescent="0.2">
      <c r="B42" s="237"/>
      <c r="C42" s="238"/>
      <c r="D42" s="100">
        <v>14.2</v>
      </c>
      <c r="E42" s="101" t="s">
        <v>58</v>
      </c>
      <c r="F42" s="102">
        <v>1</v>
      </c>
      <c r="G42" s="103"/>
      <c r="H42" s="57"/>
      <c r="I42" s="58" t="str">
        <f t="shared" si="3"/>
        <v/>
      </c>
      <c r="J42" s="59" t="str">
        <f t="shared" si="4"/>
        <v/>
      </c>
      <c r="K42" s="97"/>
      <c r="L42" s="96"/>
      <c r="M42" s="62"/>
      <c r="N42" s="27"/>
    </row>
    <row r="43" spans="2:16" ht="45" customHeight="1" x14ac:dyDescent="0.2">
      <c r="B43" s="74" t="s">
        <v>117</v>
      </c>
      <c r="C43" s="74"/>
      <c r="D43" s="75"/>
      <c r="E43" s="74"/>
      <c r="F43" s="75">
        <f>SUM(F26:F42)</f>
        <v>17</v>
      </c>
      <c r="G43" s="75">
        <f>SUM(G26:G42)</f>
        <v>0</v>
      </c>
      <c r="H43" s="57"/>
      <c r="I43" s="76">
        <f t="shared" ref="I43:J43" si="6">SUM(I26:I42)</f>
        <v>0</v>
      </c>
      <c r="J43" s="76">
        <f t="shared" si="6"/>
        <v>0</v>
      </c>
      <c r="K43" s="78"/>
      <c r="L43" s="96"/>
      <c r="M43" s="104"/>
      <c r="N43" s="27"/>
    </row>
    <row r="44" spans="2:16" ht="45" customHeight="1" x14ac:dyDescent="0.2">
      <c r="B44" s="105"/>
      <c r="C44" s="105"/>
      <c r="D44" s="24"/>
      <c r="E44" s="105"/>
      <c r="F44" s="24"/>
      <c r="G44" s="24"/>
      <c r="H44" s="106"/>
      <c r="I44" s="24"/>
      <c r="J44" s="24"/>
      <c r="K44" s="24"/>
      <c r="L44" s="96"/>
      <c r="M44" s="104"/>
      <c r="N44" s="27"/>
    </row>
    <row r="45" spans="2:16" ht="45" customHeight="1" x14ac:dyDescent="0.2">
      <c r="B45" s="239" t="s">
        <v>2</v>
      </c>
      <c r="C45" s="239"/>
      <c r="D45" s="239"/>
      <c r="E45" s="239"/>
      <c r="F45" s="88">
        <v>22</v>
      </c>
      <c r="G45" s="88"/>
      <c r="H45" s="107"/>
      <c r="I45" s="240"/>
      <c r="J45" s="240"/>
      <c r="K45" s="240"/>
      <c r="L45" s="240"/>
      <c r="M45" s="240"/>
      <c r="N45" s="108"/>
    </row>
    <row r="46" spans="2:16" ht="45" customHeight="1" x14ac:dyDescent="0.2">
      <c r="B46" s="241" t="s">
        <v>150</v>
      </c>
      <c r="C46" s="242" t="s">
        <v>146</v>
      </c>
      <c r="D46" s="109" t="s">
        <v>84</v>
      </c>
      <c r="E46" s="110" t="s">
        <v>85</v>
      </c>
      <c r="F46" s="109" t="s">
        <v>157</v>
      </c>
      <c r="G46" s="111"/>
      <c r="H46" s="112"/>
      <c r="I46" s="58" t="str">
        <f t="shared" ref="I46:I59" si="7">IF(OR(K46=$R$8,K46=$R$9,K46=$R$10),G46,"")</f>
        <v/>
      </c>
      <c r="J46" s="59" t="str">
        <f t="shared" ref="J46:J59" si="8">IF(K46=$R$11,G46,"")</f>
        <v/>
      </c>
      <c r="K46" s="60"/>
      <c r="L46" s="113"/>
      <c r="M46" s="62"/>
      <c r="N46" s="27"/>
      <c r="P46" s="29" t="s">
        <v>146</v>
      </c>
    </row>
    <row r="47" spans="2:16" ht="45" customHeight="1" x14ac:dyDescent="0.2">
      <c r="B47" s="241"/>
      <c r="C47" s="243"/>
      <c r="D47" s="114" t="s">
        <v>86</v>
      </c>
      <c r="E47" s="115" t="s">
        <v>152</v>
      </c>
      <c r="F47" s="114">
        <f>IF(C46=P46,20,0)</f>
        <v>20</v>
      </c>
      <c r="G47" s="116"/>
      <c r="H47" s="57" t="str">
        <f>IF(AND(G47&gt;0,$G$46&lt;&gt;$S$8),"!","")</f>
        <v/>
      </c>
      <c r="I47" s="58" t="str">
        <f t="shared" si="7"/>
        <v/>
      </c>
      <c r="J47" s="59" t="str">
        <f t="shared" si="8"/>
        <v/>
      </c>
      <c r="K47" s="97"/>
      <c r="L47" s="117"/>
      <c r="M47" s="62"/>
      <c r="N47" s="27"/>
      <c r="P47" s="29" t="s">
        <v>147</v>
      </c>
    </row>
    <row r="48" spans="2:16" ht="45" customHeight="1" x14ac:dyDescent="0.2">
      <c r="B48" s="241"/>
      <c r="C48" s="243"/>
      <c r="D48" s="114" t="s">
        <v>87</v>
      </c>
      <c r="E48" s="115" t="s">
        <v>153</v>
      </c>
      <c r="F48" s="114" t="s">
        <v>157</v>
      </c>
      <c r="G48" s="116"/>
      <c r="H48" s="57"/>
      <c r="I48" s="58" t="str">
        <f t="shared" si="7"/>
        <v/>
      </c>
      <c r="J48" s="59" t="str">
        <f t="shared" si="8"/>
        <v/>
      </c>
      <c r="K48" s="97"/>
      <c r="L48" s="117"/>
      <c r="M48" s="62"/>
      <c r="N48" s="27"/>
      <c r="P48" s="29" t="s">
        <v>148</v>
      </c>
    </row>
    <row r="49" spans="2:16" ht="45" customHeight="1" x14ac:dyDescent="0.2">
      <c r="B49" s="241"/>
      <c r="C49" s="243"/>
      <c r="D49" s="114" t="s">
        <v>88</v>
      </c>
      <c r="E49" s="115" t="s">
        <v>154</v>
      </c>
      <c r="F49" s="114">
        <f>IF(C46=P47,16,0)</f>
        <v>0</v>
      </c>
      <c r="G49" s="116"/>
      <c r="H49" s="57" t="str">
        <f>IF(AND(G49&gt;0,$G48&lt;&gt;$S$8),"!","")</f>
        <v/>
      </c>
      <c r="I49" s="58" t="str">
        <f t="shared" si="7"/>
        <v/>
      </c>
      <c r="J49" s="59" t="str">
        <f t="shared" si="8"/>
        <v/>
      </c>
      <c r="K49" s="97"/>
      <c r="L49" s="117"/>
      <c r="M49" s="62"/>
      <c r="N49" s="27"/>
      <c r="P49" s="29" t="s">
        <v>149</v>
      </c>
    </row>
    <row r="50" spans="2:16" ht="45" customHeight="1" x14ac:dyDescent="0.2">
      <c r="B50" s="241"/>
      <c r="C50" s="243"/>
      <c r="D50" s="114" t="s">
        <v>89</v>
      </c>
      <c r="E50" s="115" t="s">
        <v>155</v>
      </c>
      <c r="F50" s="114" t="s">
        <v>157</v>
      </c>
      <c r="G50" s="116"/>
      <c r="H50" s="112"/>
      <c r="I50" s="58" t="str">
        <f t="shared" si="7"/>
        <v/>
      </c>
      <c r="J50" s="59" t="str">
        <f t="shared" si="8"/>
        <v/>
      </c>
      <c r="K50" s="97"/>
      <c r="L50" s="117"/>
      <c r="M50" s="62"/>
      <c r="N50" s="27"/>
    </row>
    <row r="51" spans="2:16" ht="45" customHeight="1" x14ac:dyDescent="0.2">
      <c r="B51" s="241"/>
      <c r="C51" s="243"/>
      <c r="D51" s="114" t="s">
        <v>90</v>
      </c>
      <c r="E51" s="115" t="s">
        <v>49</v>
      </c>
      <c r="F51" s="114">
        <f>IF(C46=P48,12,0)</f>
        <v>0</v>
      </c>
      <c r="G51" s="116"/>
      <c r="H51" s="57" t="str">
        <f>IF(AND(G51&gt;0,$G50&lt;&gt;$S$8),"!","")</f>
        <v/>
      </c>
      <c r="I51" s="58" t="str">
        <f t="shared" si="7"/>
        <v/>
      </c>
      <c r="J51" s="59" t="str">
        <f t="shared" si="8"/>
        <v/>
      </c>
      <c r="K51" s="97"/>
      <c r="L51" s="117"/>
      <c r="M51" s="62"/>
      <c r="N51" s="27"/>
    </row>
    <row r="52" spans="2:16" ht="45" customHeight="1" x14ac:dyDescent="0.2">
      <c r="B52" s="241"/>
      <c r="C52" s="243"/>
      <c r="D52" s="114" t="s">
        <v>91</v>
      </c>
      <c r="E52" s="115" t="s">
        <v>156</v>
      </c>
      <c r="F52" s="114" t="s">
        <v>157</v>
      </c>
      <c r="G52" s="118"/>
      <c r="H52" s="112"/>
      <c r="I52" s="58" t="str">
        <f t="shared" si="7"/>
        <v/>
      </c>
      <c r="J52" s="59" t="str">
        <f t="shared" si="8"/>
        <v/>
      </c>
      <c r="K52" s="97"/>
      <c r="L52" s="117"/>
      <c r="M52" s="62"/>
      <c r="N52" s="27"/>
    </row>
    <row r="53" spans="2:16" ht="45" customHeight="1" x14ac:dyDescent="0.2">
      <c r="B53" s="241"/>
      <c r="C53" s="243"/>
      <c r="D53" s="114" t="s">
        <v>92</v>
      </c>
      <c r="E53" s="115" t="s">
        <v>62</v>
      </c>
      <c r="F53" s="114">
        <f>IF($C$46=$P$49,1,0)</f>
        <v>0</v>
      </c>
      <c r="G53" s="118"/>
      <c r="H53" s="57" t="str">
        <f>IF(AND(G53&gt;0,$G$52&lt;&gt;$S$8),"!","")</f>
        <v/>
      </c>
      <c r="I53" s="58" t="str">
        <f t="shared" si="7"/>
        <v/>
      </c>
      <c r="J53" s="59" t="str">
        <f t="shared" si="8"/>
        <v/>
      </c>
      <c r="K53" s="97"/>
      <c r="L53" s="117"/>
      <c r="M53" s="62"/>
      <c r="N53" s="27"/>
    </row>
    <row r="54" spans="2:16" ht="45" customHeight="1" x14ac:dyDescent="0.2">
      <c r="B54" s="241"/>
      <c r="C54" s="243"/>
      <c r="D54" s="114" t="s">
        <v>93</v>
      </c>
      <c r="E54" s="115" t="s">
        <v>63</v>
      </c>
      <c r="F54" s="114">
        <f>IF($C$46=$P$49,1,0)</f>
        <v>0</v>
      </c>
      <c r="G54" s="118"/>
      <c r="H54" s="57" t="str">
        <f t="shared" ref="H54:H57" si="9">IF(AND(G54&gt;0,$G$52&lt;&gt;$S$8),"!","")</f>
        <v/>
      </c>
      <c r="I54" s="58" t="str">
        <f t="shared" si="7"/>
        <v/>
      </c>
      <c r="J54" s="59" t="str">
        <f t="shared" si="8"/>
        <v/>
      </c>
      <c r="K54" s="97"/>
      <c r="L54" s="117"/>
      <c r="M54" s="62"/>
      <c r="N54" s="27"/>
    </row>
    <row r="55" spans="2:16" ht="45" customHeight="1" x14ac:dyDescent="0.2">
      <c r="B55" s="241"/>
      <c r="C55" s="243"/>
      <c r="D55" s="114" t="s">
        <v>94</v>
      </c>
      <c r="E55" s="115" t="s">
        <v>64</v>
      </c>
      <c r="F55" s="114">
        <f t="shared" ref="F55:F57" si="10">IF($C$46=$P$49,1,0)</f>
        <v>0</v>
      </c>
      <c r="G55" s="118"/>
      <c r="H55" s="57" t="str">
        <f t="shared" si="9"/>
        <v/>
      </c>
      <c r="I55" s="58" t="str">
        <f t="shared" si="7"/>
        <v/>
      </c>
      <c r="J55" s="59" t="str">
        <f t="shared" si="8"/>
        <v/>
      </c>
      <c r="K55" s="97"/>
      <c r="L55" s="117"/>
      <c r="M55" s="62"/>
      <c r="N55" s="27"/>
    </row>
    <row r="56" spans="2:16" ht="45" customHeight="1" x14ac:dyDescent="0.2">
      <c r="B56" s="241"/>
      <c r="C56" s="243"/>
      <c r="D56" s="114" t="s">
        <v>95</v>
      </c>
      <c r="E56" s="115" t="s">
        <v>65</v>
      </c>
      <c r="F56" s="114">
        <f t="shared" si="10"/>
        <v>0</v>
      </c>
      <c r="G56" s="118"/>
      <c r="H56" s="57" t="str">
        <f t="shared" si="9"/>
        <v/>
      </c>
      <c r="I56" s="58" t="str">
        <f t="shared" si="7"/>
        <v/>
      </c>
      <c r="J56" s="59" t="str">
        <f t="shared" si="8"/>
        <v/>
      </c>
      <c r="K56" s="97"/>
      <c r="L56" s="117"/>
      <c r="M56" s="62"/>
      <c r="N56" s="27"/>
    </row>
    <row r="57" spans="2:16" ht="45" customHeight="1" x14ac:dyDescent="0.2">
      <c r="B57" s="232"/>
      <c r="C57" s="244"/>
      <c r="D57" s="114" t="s">
        <v>96</v>
      </c>
      <c r="E57" s="115" t="s">
        <v>66</v>
      </c>
      <c r="F57" s="114">
        <f t="shared" si="10"/>
        <v>0</v>
      </c>
      <c r="G57" s="118"/>
      <c r="H57" s="57" t="str">
        <f t="shared" si="9"/>
        <v/>
      </c>
      <c r="I57" s="58" t="str">
        <f t="shared" si="7"/>
        <v/>
      </c>
      <c r="J57" s="59" t="str">
        <f t="shared" si="8"/>
        <v/>
      </c>
      <c r="K57" s="97"/>
      <c r="L57" s="117"/>
      <c r="M57" s="62"/>
      <c r="N57" s="27"/>
    </row>
    <row r="58" spans="2:16" ht="45" customHeight="1" x14ac:dyDescent="0.2">
      <c r="B58" s="224" t="s">
        <v>151</v>
      </c>
      <c r="C58" s="245" t="s">
        <v>40</v>
      </c>
      <c r="D58" s="114" t="s">
        <v>97</v>
      </c>
      <c r="E58" s="115" t="s">
        <v>39</v>
      </c>
      <c r="F58" s="114">
        <f>IF(C58=E58,1,0)</f>
        <v>0</v>
      </c>
      <c r="G58" s="118"/>
      <c r="H58" s="112"/>
      <c r="I58" s="58" t="str">
        <f t="shared" si="7"/>
        <v/>
      </c>
      <c r="J58" s="59" t="str">
        <f t="shared" si="8"/>
        <v/>
      </c>
      <c r="K58" s="97"/>
      <c r="L58" s="117"/>
      <c r="M58" s="62"/>
      <c r="P58" s="27"/>
    </row>
    <row r="59" spans="2:16" ht="45" customHeight="1" x14ac:dyDescent="0.2">
      <c r="B59" s="237"/>
      <c r="C59" s="246"/>
      <c r="D59" s="119" t="s">
        <v>98</v>
      </c>
      <c r="E59" s="120" t="s">
        <v>40</v>
      </c>
      <c r="F59" s="119">
        <f>IF(C58=E59,2,0)</f>
        <v>2</v>
      </c>
      <c r="G59" s="121"/>
      <c r="H59" s="112"/>
      <c r="I59" s="58" t="str">
        <f t="shared" si="7"/>
        <v/>
      </c>
      <c r="J59" s="59" t="str">
        <f t="shared" si="8"/>
        <v/>
      </c>
      <c r="K59" s="97"/>
      <c r="L59" s="117"/>
      <c r="M59" s="62"/>
      <c r="P59" s="27"/>
    </row>
    <row r="60" spans="2:16" ht="45" customHeight="1" x14ac:dyDescent="0.2">
      <c r="B60" s="74" t="s">
        <v>117</v>
      </c>
      <c r="C60" s="74"/>
      <c r="D60" s="75"/>
      <c r="E60" s="74"/>
      <c r="F60" s="75">
        <f>SUM(F46:F59)</f>
        <v>22</v>
      </c>
      <c r="G60" s="75">
        <f>SUM(G46:G59)</f>
        <v>0</v>
      </c>
      <c r="H60" s="122"/>
      <c r="I60" s="76">
        <f t="shared" ref="I60:J60" si="11">SUM(I46:I59)</f>
        <v>0</v>
      </c>
      <c r="J60" s="76">
        <f t="shared" si="11"/>
        <v>0</v>
      </c>
      <c r="K60" s="78"/>
      <c r="L60" s="96"/>
      <c r="M60" s="104"/>
      <c r="N60" s="27"/>
    </row>
    <row r="61" spans="2:16" ht="45" customHeight="1" x14ac:dyDescent="0.25">
      <c r="H61" s="123"/>
      <c r="N61" s="27"/>
    </row>
    <row r="62" spans="2:16" ht="45" customHeight="1" x14ac:dyDescent="0.2">
      <c r="B62" s="124" t="s">
        <v>3</v>
      </c>
      <c r="C62" s="125"/>
      <c r="D62" s="126"/>
      <c r="E62" s="125"/>
      <c r="F62" s="88">
        <v>10</v>
      </c>
      <c r="G62" s="88"/>
      <c r="H62" s="122"/>
      <c r="I62" s="87"/>
      <c r="J62" s="87"/>
      <c r="K62" s="87"/>
      <c r="L62" s="61"/>
      <c r="M62" s="90"/>
      <c r="N62" s="108"/>
    </row>
    <row r="63" spans="2:16" ht="45" customHeight="1" x14ac:dyDescent="0.2">
      <c r="B63" s="232" t="s">
        <v>189</v>
      </c>
      <c r="C63" s="248" t="s">
        <v>190</v>
      </c>
      <c r="D63" s="127" t="s">
        <v>99</v>
      </c>
      <c r="E63" s="128" t="s">
        <v>68</v>
      </c>
      <c r="F63" s="129">
        <f>IF(C63=P63,10,0)</f>
        <v>10</v>
      </c>
      <c r="G63" s="111"/>
      <c r="H63" s="112"/>
      <c r="I63" s="58" t="str">
        <f t="shared" ref="I63:I68" si="12">IF(OR(K63=$R$8,K63=$R$9,K63=$R$10),G63,"")</f>
        <v/>
      </c>
      <c r="J63" s="59" t="str">
        <f t="shared" ref="J63:J68" si="13">IF(K63=$R$11,G63,"")</f>
        <v/>
      </c>
      <c r="K63" s="60"/>
      <c r="L63" s="96"/>
      <c r="M63" s="62"/>
      <c r="P63" s="27" t="s">
        <v>190</v>
      </c>
    </row>
    <row r="64" spans="2:16" ht="45" customHeight="1" x14ac:dyDescent="0.2">
      <c r="B64" s="224"/>
      <c r="C64" s="248"/>
      <c r="D64" s="130" t="s">
        <v>100</v>
      </c>
      <c r="E64" s="131" t="s">
        <v>41</v>
      </c>
      <c r="F64" s="132">
        <f>IF($C$63=$P$64,3,0)</f>
        <v>0</v>
      </c>
      <c r="G64" s="116"/>
      <c r="H64" s="112"/>
      <c r="I64" s="58" t="str">
        <f t="shared" si="12"/>
        <v/>
      </c>
      <c r="J64" s="59" t="str">
        <f t="shared" si="13"/>
        <v/>
      </c>
      <c r="K64" s="97"/>
      <c r="L64" s="96"/>
      <c r="M64" s="62"/>
      <c r="P64" s="27" t="s">
        <v>191</v>
      </c>
    </row>
    <row r="65" spans="2:16" ht="45" customHeight="1" x14ac:dyDescent="0.2">
      <c r="B65" s="224"/>
      <c r="C65" s="248"/>
      <c r="D65" s="130" t="s">
        <v>101</v>
      </c>
      <c r="E65" s="131" t="s">
        <v>42</v>
      </c>
      <c r="F65" s="132">
        <f>IF($C$63=$P$64,1,0)</f>
        <v>0</v>
      </c>
      <c r="G65" s="116"/>
      <c r="H65" s="112"/>
      <c r="I65" s="58" t="str">
        <f t="shared" si="12"/>
        <v/>
      </c>
      <c r="J65" s="59" t="str">
        <f t="shared" si="13"/>
        <v/>
      </c>
      <c r="K65" s="97"/>
      <c r="L65" s="96"/>
      <c r="M65" s="62"/>
      <c r="N65" s="27"/>
    </row>
    <row r="66" spans="2:16" ht="45" customHeight="1" x14ac:dyDescent="0.2">
      <c r="B66" s="224"/>
      <c r="C66" s="248"/>
      <c r="D66" s="130" t="s">
        <v>102</v>
      </c>
      <c r="E66" s="131" t="s">
        <v>43</v>
      </c>
      <c r="F66" s="132">
        <f>IF($C$63=$P$64,1,0)</f>
        <v>0</v>
      </c>
      <c r="G66" s="116"/>
      <c r="H66" s="112"/>
      <c r="I66" s="58" t="str">
        <f t="shared" si="12"/>
        <v/>
      </c>
      <c r="J66" s="59" t="str">
        <f t="shared" si="13"/>
        <v/>
      </c>
      <c r="K66" s="97"/>
      <c r="L66" s="96"/>
      <c r="M66" s="62"/>
      <c r="N66" s="27"/>
    </row>
    <row r="67" spans="2:16" ht="45" customHeight="1" x14ac:dyDescent="0.2">
      <c r="B67" s="224"/>
      <c r="C67" s="248"/>
      <c r="D67" s="130" t="s">
        <v>103</v>
      </c>
      <c r="E67" s="131" t="s">
        <v>44</v>
      </c>
      <c r="F67" s="132">
        <f>IF($C$63=$P$64,1,0)</f>
        <v>0</v>
      </c>
      <c r="G67" s="116"/>
      <c r="H67" s="112"/>
      <c r="I67" s="58" t="str">
        <f t="shared" si="12"/>
        <v/>
      </c>
      <c r="J67" s="59" t="str">
        <f t="shared" si="13"/>
        <v/>
      </c>
      <c r="K67" s="97"/>
      <c r="L67" s="96"/>
      <c r="M67" s="62"/>
      <c r="N67" s="27"/>
    </row>
    <row r="68" spans="2:16" ht="45" customHeight="1" x14ac:dyDescent="0.2">
      <c r="B68" s="237"/>
      <c r="C68" s="248"/>
      <c r="D68" s="133" t="s">
        <v>104</v>
      </c>
      <c r="E68" s="134" t="s">
        <v>45</v>
      </c>
      <c r="F68" s="135">
        <f>IF($C$63=$P$64,1,0)</f>
        <v>0</v>
      </c>
      <c r="G68" s="121"/>
      <c r="H68" s="112"/>
      <c r="I68" s="58" t="str">
        <f t="shared" si="12"/>
        <v/>
      </c>
      <c r="J68" s="59" t="str">
        <f t="shared" si="13"/>
        <v/>
      </c>
      <c r="K68" s="97"/>
      <c r="L68" s="96"/>
      <c r="M68" s="62"/>
      <c r="N68" s="27"/>
    </row>
    <row r="69" spans="2:16" ht="45" customHeight="1" x14ac:dyDescent="0.2">
      <c r="B69" s="74" t="s">
        <v>117</v>
      </c>
      <c r="C69" s="74"/>
      <c r="D69" s="75"/>
      <c r="E69" s="74"/>
      <c r="F69" s="75">
        <f>SUM(F63:F68)</f>
        <v>10</v>
      </c>
      <c r="G69" s="75">
        <f>SUM(G63:G68)</f>
        <v>0</v>
      </c>
      <c r="H69" s="122"/>
      <c r="I69" s="76">
        <f t="shared" ref="I69:J69" si="14">SUM(I63:I68)</f>
        <v>0</v>
      </c>
      <c r="J69" s="76">
        <f t="shared" si="14"/>
        <v>0</v>
      </c>
      <c r="K69" s="78"/>
      <c r="L69" s="96"/>
      <c r="M69" s="104"/>
      <c r="N69" s="27"/>
    </row>
    <row r="70" spans="2:16" ht="45" customHeight="1" x14ac:dyDescent="0.25">
      <c r="H70" s="123"/>
    </row>
    <row r="71" spans="2:16" ht="45" customHeight="1" x14ac:dyDescent="0.2">
      <c r="B71" s="124" t="s">
        <v>4</v>
      </c>
      <c r="C71" s="125"/>
      <c r="D71" s="126"/>
      <c r="E71" s="125"/>
      <c r="F71" s="88">
        <v>12</v>
      </c>
      <c r="G71" s="88"/>
      <c r="H71" s="122"/>
      <c r="I71" s="87"/>
      <c r="J71" s="87"/>
      <c r="K71" s="87"/>
      <c r="L71" s="61"/>
      <c r="M71" s="90"/>
      <c r="N71" s="108"/>
    </row>
    <row r="72" spans="2:16" ht="45" customHeight="1" x14ac:dyDescent="0.2">
      <c r="B72" s="232" t="s">
        <v>11</v>
      </c>
      <c r="C72" s="248" t="s">
        <v>190</v>
      </c>
      <c r="D72" s="127" t="s">
        <v>105</v>
      </c>
      <c r="E72" s="128" t="s">
        <v>69</v>
      </c>
      <c r="F72" s="129">
        <f>IF(C72=P72,12,0)</f>
        <v>12</v>
      </c>
      <c r="G72" s="136"/>
      <c r="H72" s="112"/>
      <c r="I72" s="58" t="str">
        <f t="shared" ref="I72:I77" si="15">IF(OR(K72=$R$8,K72=$R$9,K72=$R$10),G72,"")</f>
        <v/>
      </c>
      <c r="J72" s="59" t="str">
        <f t="shared" ref="J72:J77" si="16">IF(K72=$R$11,G72,"")</f>
        <v/>
      </c>
      <c r="K72" s="60"/>
      <c r="L72" s="113"/>
      <c r="M72" s="62"/>
      <c r="N72" s="27"/>
      <c r="P72" s="27" t="s">
        <v>190</v>
      </c>
    </row>
    <row r="73" spans="2:16" ht="45" customHeight="1" x14ac:dyDescent="0.2">
      <c r="B73" s="224"/>
      <c r="C73" s="248"/>
      <c r="D73" s="130" t="s">
        <v>106</v>
      </c>
      <c r="E73" s="131" t="s">
        <v>192</v>
      </c>
      <c r="F73" s="132">
        <f>IF($C$72=$P$73,1,0)</f>
        <v>0</v>
      </c>
      <c r="G73" s="137"/>
      <c r="H73" s="112"/>
      <c r="I73" s="58" t="str">
        <f t="shared" si="15"/>
        <v/>
      </c>
      <c r="J73" s="59" t="str">
        <f t="shared" si="16"/>
        <v/>
      </c>
      <c r="K73" s="97"/>
      <c r="L73" s="117"/>
      <c r="M73" s="62"/>
      <c r="N73" s="27"/>
      <c r="P73" s="27" t="s">
        <v>191</v>
      </c>
    </row>
    <row r="74" spans="2:16" ht="45" customHeight="1" x14ac:dyDescent="0.2">
      <c r="B74" s="224"/>
      <c r="C74" s="248"/>
      <c r="D74" s="130" t="s">
        <v>107</v>
      </c>
      <c r="E74" s="131" t="s">
        <v>193</v>
      </c>
      <c r="F74" s="132">
        <f t="shared" ref="F74:F77" si="17">IF($C$72=$P$73,1,0)</f>
        <v>0</v>
      </c>
      <c r="G74" s="137"/>
      <c r="H74" s="112"/>
      <c r="I74" s="58" t="str">
        <f t="shared" si="15"/>
        <v/>
      </c>
      <c r="J74" s="59" t="str">
        <f t="shared" si="16"/>
        <v/>
      </c>
      <c r="K74" s="97"/>
      <c r="L74" s="117"/>
      <c r="M74" s="62"/>
      <c r="N74" s="27"/>
    </row>
    <row r="75" spans="2:16" ht="45" customHeight="1" x14ac:dyDescent="0.2">
      <c r="B75" s="224"/>
      <c r="C75" s="248"/>
      <c r="D75" s="130" t="s">
        <v>108</v>
      </c>
      <c r="E75" s="131" t="s">
        <v>194</v>
      </c>
      <c r="F75" s="132">
        <f>IF($C$72=$P$73,2,0)</f>
        <v>0</v>
      </c>
      <c r="G75" s="137"/>
      <c r="H75" s="112"/>
      <c r="I75" s="58" t="str">
        <f t="shared" si="15"/>
        <v/>
      </c>
      <c r="J75" s="59" t="str">
        <f t="shared" si="16"/>
        <v/>
      </c>
      <c r="K75" s="97"/>
      <c r="L75" s="117"/>
      <c r="M75" s="62"/>
      <c r="N75" s="27"/>
    </row>
    <row r="76" spans="2:16" ht="45" customHeight="1" x14ac:dyDescent="0.2">
      <c r="B76" s="224"/>
      <c r="C76" s="248"/>
      <c r="D76" s="130" t="s">
        <v>109</v>
      </c>
      <c r="E76" s="131" t="s">
        <v>195</v>
      </c>
      <c r="F76" s="132">
        <f t="shared" si="17"/>
        <v>0</v>
      </c>
      <c r="G76" s="137"/>
      <c r="H76" s="112"/>
      <c r="I76" s="58" t="str">
        <f t="shared" si="15"/>
        <v/>
      </c>
      <c r="J76" s="59" t="str">
        <f t="shared" si="16"/>
        <v/>
      </c>
      <c r="K76" s="97"/>
      <c r="L76" s="117"/>
      <c r="M76" s="62"/>
      <c r="N76" s="27"/>
    </row>
    <row r="77" spans="2:16" ht="45" customHeight="1" x14ac:dyDescent="0.2">
      <c r="B77" s="237"/>
      <c r="C77" s="248"/>
      <c r="D77" s="133" t="s">
        <v>110</v>
      </c>
      <c r="E77" s="134" t="s">
        <v>196</v>
      </c>
      <c r="F77" s="135">
        <f t="shared" si="17"/>
        <v>0</v>
      </c>
      <c r="G77" s="138"/>
      <c r="H77" s="112"/>
      <c r="I77" s="58" t="str">
        <f t="shared" si="15"/>
        <v/>
      </c>
      <c r="J77" s="59" t="str">
        <f t="shared" si="16"/>
        <v/>
      </c>
      <c r="K77" s="97"/>
      <c r="L77" s="117"/>
      <c r="M77" s="62"/>
      <c r="N77" s="27"/>
    </row>
    <row r="78" spans="2:16" ht="45" customHeight="1" x14ac:dyDescent="0.2">
      <c r="B78" s="74" t="s">
        <v>117</v>
      </c>
      <c r="C78" s="74"/>
      <c r="D78" s="75"/>
      <c r="E78" s="74"/>
      <c r="F78" s="75">
        <f>SUM(F72:F77)</f>
        <v>12</v>
      </c>
      <c r="G78" s="75">
        <f>SUM(G72:G77)</f>
        <v>0</v>
      </c>
      <c r="H78" s="122"/>
      <c r="I78" s="76">
        <f t="shared" ref="I78:J78" si="18">SUM(I72:I77)</f>
        <v>0</v>
      </c>
      <c r="J78" s="76">
        <f t="shared" si="18"/>
        <v>0</v>
      </c>
      <c r="K78" s="78"/>
      <c r="L78" s="96"/>
      <c r="M78" s="104"/>
      <c r="N78" s="27"/>
    </row>
    <row r="79" spans="2:16" ht="45" customHeight="1" x14ac:dyDescent="0.25">
      <c r="H79" s="123"/>
    </row>
    <row r="80" spans="2:16" ht="45" customHeight="1" x14ac:dyDescent="0.2">
      <c r="B80" s="124" t="s">
        <v>5</v>
      </c>
      <c r="C80" s="125"/>
      <c r="D80" s="88"/>
      <c r="E80" s="125"/>
      <c r="F80" s="88">
        <v>14</v>
      </c>
      <c r="G80" s="88"/>
      <c r="H80" s="122"/>
      <c r="I80" s="87"/>
      <c r="J80" s="87"/>
      <c r="K80" s="87"/>
      <c r="L80" s="61"/>
      <c r="M80" s="90"/>
      <c r="N80" s="108"/>
      <c r="P80" s="27"/>
    </row>
    <row r="81" spans="2:16" ht="45" customHeight="1" x14ac:dyDescent="0.2">
      <c r="B81" s="249" t="s">
        <v>220</v>
      </c>
      <c r="C81" s="248" t="s">
        <v>251</v>
      </c>
      <c r="D81" s="139" t="s">
        <v>250</v>
      </c>
      <c r="E81" s="140" t="s">
        <v>46</v>
      </c>
      <c r="F81" s="139">
        <f>IF($C$81=$P$81,6,0)</f>
        <v>6</v>
      </c>
      <c r="G81" s="118"/>
      <c r="H81" s="112"/>
      <c r="I81" s="58" t="str">
        <f t="shared" ref="I81:I90" si="19">IF(OR(K81=$R$8,K81=$R$9,K81=$R$10),G81,"")</f>
        <v/>
      </c>
      <c r="J81" s="59" t="str">
        <f t="shared" ref="J81:J90" si="20">IF(K81=$R$11,G81,"")</f>
        <v/>
      </c>
      <c r="K81" s="60"/>
      <c r="L81" s="113"/>
      <c r="M81" s="62"/>
      <c r="N81" s="27"/>
      <c r="P81" s="27" t="s">
        <v>251</v>
      </c>
    </row>
    <row r="82" spans="2:16" ht="45" customHeight="1" x14ac:dyDescent="0.2">
      <c r="B82" s="250"/>
      <c r="C82" s="248"/>
      <c r="D82" s="139" t="s">
        <v>252</v>
      </c>
      <c r="E82" s="140" t="s">
        <v>47</v>
      </c>
      <c r="F82" s="139">
        <f>IF($C$81=$P$81,1,0)</f>
        <v>1</v>
      </c>
      <c r="G82" s="118"/>
      <c r="H82" s="112"/>
      <c r="I82" s="58" t="str">
        <f t="shared" si="19"/>
        <v/>
      </c>
      <c r="J82" s="59" t="str">
        <f t="shared" si="20"/>
        <v/>
      </c>
      <c r="K82" s="97"/>
      <c r="L82" s="117"/>
      <c r="M82" s="62"/>
      <c r="N82" s="27"/>
      <c r="P82" s="29" t="s">
        <v>249</v>
      </c>
    </row>
    <row r="83" spans="2:16" ht="45" customHeight="1" x14ac:dyDescent="0.2">
      <c r="B83" s="250"/>
      <c r="C83" s="248"/>
      <c r="D83" s="139" t="s">
        <v>253</v>
      </c>
      <c r="E83" s="140" t="s">
        <v>254</v>
      </c>
      <c r="F83" s="139">
        <f>IF($C$81=$P$82,3,0)</f>
        <v>0</v>
      </c>
      <c r="G83" s="118"/>
      <c r="H83" s="254" t="str">
        <f>IF(SUM(G83:G85)&gt;5,"Error: the total number of available points for the 'Material Use' Pathway is 5. Please enter a points score less than or equal to 5.","")</f>
        <v/>
      </c>
      <c r="I83" s="58" t="str">
        <f t="shared" si="19"/>
        <v/>
      </c>
      <c r="J83" s="59" t="str">
        <f t="shared" si="20"/>
        <v/>
      </c>
      <c r="K83" s="97"/>
      <c r="L83" s="117"/>
      <c r="M83" s="62"/>
      <c r="N83" s="27"/>
    </row>
    <row r="84" spans="2:16" ht="45" customHeight="1" x14ac:dyDescent="0.2">
      <c r="B84" s="250"/>
      <c r="C84" s="248"/>
      <c r="D84" s="139" t="s">
        <v>255</v>
      </c>
      <c r="E84" s="140" t="s">
        <v>256</v>
      </c>
      <c r="F84" s="139">
        <f>IF($C$81=$P$82,1,0)</f>
        <v>0</v>
      </c>
      <c r="G84" s="118"/>
      <c r="H84" s="254"/>
      <c r="I84" s="58" t="str">
        <f t="shared" si="19"/>
        <v/>
      </c>
      <c r="J84" s="59" t="str">
        <f t="shared" si="20"/>
        <v/>
      </c>
      <c r="K84" s="97"/>
      <c r="L84" s="117"/>
      <c r="M84" s="62"/>
      <c r="N84" s="27"/>
    </row>
    <row r="85" spans="2:16" ht="45" customHeight="1" x14ac:dyDescent="0.2">
      <c r="B85" s="251"/>
      <c r="C85" s="248"/>
      <c r="D85" s="139" t="s">
        <v>257</v>
      </c>
      <c r="E85" s="140" t="s">
        <v>258</v>
      </c>
      <c r="F85" s="139">
        <f>IF($C$81=$P$82,4,0)</f>
        <v>0</v>
      </c>
      <c r="G85" s="118"/>
      <c r="H85" s="254"/>
      <c r="I85" s="58" t="str">
        <f t="shared" si="19"/>
        <v/>
      </c>
      <c r="J85" s="59" t="str">
        <f t="shared" si="20"/>
        <v/>
      </c>
      <c r="K85" s="97"/>
      <c r="L85" s="117"/>
      <c r="M85" s="62"/>
      <c r="N85" s="27"/>
    </row>
    <row r="86" spans="2:16" ht="45" customHeight="1" x14ac:dyDescent="0.2">
      <c r="B86" s="249" t="s">
        <v>219</v>
      </c>
      <c r="C86" s="255" t="s">
        <v>222</v>
      </c>
      <c r="D86" s="139">
        <v>20.100000000000001</v>
      </c>
      <c r="E86" s="140" t="s">
        <v>223</v>
      </c>
      <c r="F86" s="139">
        <v>1</v>
      </c>
      <c r="G86" s="118"/>
      <c r="H86" s="112"/>
      <c r="I86" s="58" t="str">
        <f t="shared" si="19"/>
        <v/>
      </c>
      <c r="J86" s="59" t="str">
        <f t="shared" si="20"/>
        <v/>
      </c>
      <c r="K86" s="97"/>
      <c r="L86" s="117"/>
      <c r="M86" s="62"/>
      <c r="N86" s="27"/>
    </row>
    <row r="87" spans="2:16" ht="45" customHeight="1" x14ac:dyDescent="0.2">
      <c r="B87" s="250"/>
      <c r="C87" s="256"/>
      <c r="D87" s="139">
        <v>20.2</v>
      </c>
      <c r="E87" s="141" t="s">
        <v>271</v>
      </c>
      <c r="F87" s="139">
        <v>1</v>
      </c>
      <c r="G87" s="118"/>
      <c r="H87" s="57"/>
      <c r="I87" s="58" t="str">
        <f t="shared" si="19"/>
        <v/>
      </c>
      <c r="J87" s="59" t="str">
        <f t="shared" si="20"/>
        <v/>
      </c>
      <c r="K87" s="97"/>
      <c r="L87" s="117"/>
      <c r="M87" s="62"/>
      <c r="N87" s="27"/>
    </row>
    <row r="88" spans="2:16" ht="45" customHeight="1" x14ac:dyDescent="0.2">
      <c r="B88" s="251"/>
      <c r="C88" s="257"/>
      <c r="D88" s="139">
        <v>20.3</v>
      </c>
      <c r="E88" s="141" t="s">
        <v>272</v>
      </c>
      <c r="F88" s="139">
        <v>1</v>
      </c>
      <c r="G88" s="118"/>
      <c r="H88" s="57"/>
      <c r="I88" s="58" t="str">
        <f t="shared" si="19"/>
        <v/>
      </c>
      <c r="J88" s="59" t="str">
        <f t="shared" si="20"/>
        <v/>
      </c>
      <c r="K88" s="97"/>
      <c r="L88" s="117"/>
      <c r="M88" s="62"/>
      <c r="N88" s="27"/>
    </row>
    <row r="89" spans="2:16" ht="45" customHeight="1" x14ac:dyDescent="0.2">
      <c r="B89" s="51" t="s">
        <v>80</v>
      </c>
      <c r="C89" s="140" t="s">
        <v>221</v>
      </c>
      <c r="D89" s="139">
        <v>21.1</v>
      </c>
      <c r="E89" s="140" t="s">
        <v>80</v>
      </c>
      <c r="F89" s="139">
        <v>3</v>
      </c>
      <c r="G89" s="118"/>
      <c r="H89" s="122"/>
      <c r="I89" s="58" t="str">
        <f>IF(OR(K89=$R$8,K89=$R$9,K89=$R$10),#REF!,"")</f>
        <v/>
      </c>
      <c r="J89" s="59" t="str">
        <f>IF(K89=$R$11,#REF!,"")</f>
        <v/>
      </c>
      <c r="K89" s="97"/>
      <c r="L89" s="117"/>
      <c r="M89" s="62"/>
      <c r="N89" s="27"/>
    </row>
    <row r="90" spans="2:16" ht="45" customHeight="1" x14ac:dyDescent="0.2">
      <c r="B90" s="51" t="s">
        <v>273</v>
      </c>
      <c r="C90" s="140" t="s">
        <v>259</v>
      </c>
      <c r="D90" s="139">
        <v>22.1</v>
      </c>
      <c r="E90" s="140" t="s">
        <v>260</v>
      </c>
      <c r="F90" s="139">
        <v>1</v>
      </c>
      <c r="G90" s="142"/>
      <c r="H90" s="57"/>
      <c r="I90" s="58" t="str">
        <f t="shared" si="19"/>
        <v/>
      </c>
      <c r="J90" s="59" t="str">
        <f t="shared" si="20"/>
        <v/>
      </c>
      <c r="K90" s="97"/>
      <c r="L90" s="117"/>
      <c r="M90" s="62"/>
      <c r="N90" s="27"/>
    </row>
    <row r="91" spans="2:16" ht="45" customHeight="1" x14ac:dyDescent="0.2">
      <c r="B91" s="74" t="s">
        <v>117</v>
      </c>
      <c r="C91" s="74"/>
      <c r="D91" s="75"/>
      <c r="E91" s="74"/>
      <c r="F91" s="75">
        <f>IF(C81=P82,12,14)</f>
        <v>14</v>
      </c>
      <c r="G91" s="75">
        <f>SUM(G81:G90)</f>
        <v>0</v>
      </c>
      <c r="H91" s="122"/>
      <c r="I91" s="76">
        <f>SUM(I81:I90)</f>
        <v>0</v>
      </c>
      <c r="J91" s="76">
        <f>SUM(J81:J90)</f>
        <v>0</v>
      </c>
      <c r="K91" s="78"/>
      <c r="L91" s="96"/>
      <c r="M91" s="104"/>
      <c r="N91" s="27"/>
    </row>
    <row r="92" spans="2:16" ht="45" customHeight="1" x14ac:dyDescent="0.25">
      <c r="H92" s="123"/>
    </row>
    <row r="93" spans="2:16" ht="45" customHeight="1" x14ac:dyDescent="0.2">
      <c r="B93" s="239" t="s">
        <v>12</v>
      </c>
      <c r="C93" s="239"/>
      <c r="D93" s="239"/>
      <c r="E93" s="239"/>
      <c r="F93" s="88">
        <v>6</v>
      </c>
      <c r="G93" s="88"/>
      <c r="H93" s="122"/>
      <c r="I93" s="247"/>
      <c r="J93" s="247"/>
      <c r="K93" s="247"/>
      <c r="L93" s="247"/>
      <c r="M93" s="90"/>
      <c r="N93" s="108"/>
    </row>
    <row r="94" spans="2:16" ht="45" customHeight="1" x14ac:dyDescent="0.2">
      <c r="B94" s="232" t="s">
        <v>13</v>
      </c>
      <c r="C94" s="252" t="s">
        <v>198</v>
      </c>
      <c r="D94" s="143">
        <v>23</v>
      </c>
      <c r="E94" s="144" t="s">
        <v>51</v>
      </c>
      <c r="F94" s="65" t="s">
        <v>157</v>
      </c>
      <c r="G94" s="145"/>
      <c r="H94" s="112"/>
      <c r="I94" s="58" t="str">
        <f t="shared" ref="I94:I99" si="21">IF(OR(K94=$R$8,K94=$R$9,K94=$R$10),G94,"")</f>
        <v/>
      </c>
      <c r="J94" s="59" t="str">
        <f t="shared" ref="J94:J99" si="22">IF(K94=$R$11,G94,"")</f>
        <v/>
      </c>
      <c r="K94" s="60"/>
      <c r="L94" s="113"/>
      <c r="M94" s="62"/>
      <c r="N94" s="27"/>
    </row>
    <row r="95" spans="2:16" ht="45" customHeight="1" x14ac:dyDescent="0.2">
      <c r="B95" s="224"/>
      <c r="C95" s="253"/>
      <c r="D95" s="67">
        <v>23.1</v>
      </c>
      <c r="E95" s="146" t="s">
        <v>13</v>
      </c>
      <c r="F95" s="99">
        <v>3</v>
      </c>
      <c r="G95" s="118"/>
      <c r="H95" s="57" t="str">
        <f>IF(AND(G95&gt;0,$G94&lt;&gt;$S$8),"!","")</f>
        <v/>
      </c>
      <c r="I95" s="58" t="str">
        <f t="shared" si="21"/>
        <v/>
      </c>
      <c r="J95" s="59" t="str">
        <f t="shared" si="22"/>
        <v/>
      </c>
      <c r="K95" s="97"/>
      <c r="L95" s="117"/>
      <c r="M95" s="62"/>
      <c r="N95" s="27"/>
    </row>
    <row r="96" spans="2:16" ht="45" customHeight="1" x14ac:dyDescent="0.2">
      <c r="B96" s="224" t="s">
        <v>50</v>
      </c>
      <c r="C96" s="238" t="s">
        <v>199</v>
      </c>
      <c r="D96" s="67">
        <v>24</v>
      </c>
      <c r="E96" s="146" t="s">
        <v>38</v>
      </c>
      <c r="F96" s="99" t="s">
        <v>157</v>
      </c>
      <c r="G96" s="118"/>
      <c r="H96" s="112"/>
      <c r="I96" s="58" t="str">
        <f t="shared" si="21"/>
        <v/>
      </c>
      <c r="J96" s="59" t="str">
        <f t="shared" si="22"/>
        <v/>
      </c>
      <c r="K96" s="97"/>
      <c r="L96" s="117"/>
      <c r="M96" s="62"/>
      <c r="N96" s="27"/>
    </row>
    <row r="97" spans="2:14" ht="45" customHeight="1" x14ac:dyDescent="0.2">
      <c r="B97" s="224"/>
      <c r="C97" s="252"/>
      <c r="D97" s="67">
        <v>24.1</v>
      </c>
      <c r="E97" s="146" t="s">
        <v>111</v>
      </c>
      <c r="F97" s="99">
        <v>1</v>
      </c>
      <c r="G97" s="118"/>
      <c r="H97" s="57" t="str">
        <f>IF(AND(G97&gt;0,$G$96&lt;&gt;$S$8),"!","")</f>
        <v/>
      </c>
      <c r="I97" s="58" t="str">
        <f t="shared" si="21"/>
        <v/>
      </c>
      <c r="J97" s="59" t="str">
        <f t="shared" si="22"/>
        <v/>
      </c>
      <c r="K97" s="97"/>
      <c r="L97" s="117"/>
      <c r="M97" s="62"/>
      <c r="N97" s="27"/>
    </row>
    <row r="98" spans="2:14" ht="45" customHeight="1" x14ac:dyDescent="0.2">
      <c r="B98" s="224"/>
      <c r="C98" s="253"/>
      <c r="D98" s="67">
        <v>24.2</v>
      </c>
      <c r="E98" s="146" t="s">
        <v>57</v>
      </c>
      <c r="F98" s="99">
        <v>1</v>
      </c>
      <c r="G98" s="118"/>
      <c r="H98" s="57" t="str">
        <f>IF(AND(G98&gt;0,$G$96&lt;&gt;$S$8),"!","")</f>
        <v/>
      </c>
      <c r="I98" s="58" t="str">
        <f t="shared" si="21"/>
        <v/>
      </c>
      <c r="J98" s="59" t="str">
        <f t="shared" si="22"/>
        <v/>
      </c>
      <c r="K98" s="97"/>
      <c r="L98" s="117"/>
      <c r="M98" s="62"/>
      <c r="N98" s="27"/>
    </row>
    <row r="99" spans="2:14" ht="45" customHeight="1" x14ac:dyDescent="0.2">
      <c r="B99" s="147" t="s">
        <v>197</v>
      </c>
      <c r="C99" s="148" t="s">
        <v>200</v>
      </c>
      <c r="D99" s="149">
        <v>25.1</v>
      </c>
      <c r="E99" s="150" t="s">
        <v>52</v>
      </c>
      <c r="F99" s="102">
        <v>1</v>
      </c>
      <c r="G99" s="151"/>
      <c r="H99" s="57"/>
      <c r="I99" s="58" t="str">
        <f t="shared" si="21"/>
        <v/>
      </c>
      <c r="J99" s="59" t="str">
        <f t="shared" si="22"/>
        <v/>
      </c>
      <c r="K99" s="97"/>
      <c r="L99" s="117"/>
      <c r="M99" s="62"/>
      <c r="N99" s="27"/>
    </row>
    <row r="100" spans="2:14" ht="45" customHeight="1" x14ac:dyDescent="0.2">
      <c r="B100" s="74" t="s">
        <v>117</v>
      </c>
      <c r="C100" s="74"/>
      <c r="D100" s="75"/>
      <c r="E100" s="74"/>
      <c r="F100" s="75">
        <f>SUM(F94:F99)</f>
        <v>6</v>
      </c>
      <c r="G100" s="75">
        <f>SUM(G94:G99)</f>
        <v>0</v>
      </c>
      <c r="H100" s="122"/>
      <c r="I100" s="76">
        <f t="shared" ref="I100:J100" si="23">SUM(I94:I99)</f>
        <v>0</v>
      </c>
      <c r="J100" s="76">
        <f t="shared" si="23"/>
        <v>0</v>
      </c>
      <c r="K100" s="78"/>
      <c r="L100" s="96"/>
      <c r="M100" s="104"/>
      <c r="N100" s="27"/>
    </row>
    <row r="101" spans="2:14" ht="45" customHeight="1" x14ac:dyDescent="0.25">
      <c r="H101" s="123"/>
    </row>
    <row r="102" spans="2:14" ht="45" customHeight="1" x14ac:dyDescent="0.2">
      <c r="B102" s="239" t="s">
        <v>6</v>
      </c>
      <c r="C102" s="239"/>
      <c r="D102" s="239"/>
      <c r="E102" s="239"/>
      <c r="F102" s="88">
        <v>5</v>
      </c>
      <c r="G102" s="88"/>
      <c r="H102" s="122"/>
      <c r="I102" s="87"/>
      <c r="J102" s="87"/>
      <c r="K102" s="87"/>
      <c r="L102" s="61"/>
      <c r="M102" s="90"/>
      <c r="N102" s="108"/>
    </row>
    <row r="103" spans="2:14" ht="45" customHeight="1" x14ac:dyDescent="0.2">
      <c r="B103" s="232" t="s">
        <v>14</v>
      </c>
      <c r="C103" s="252" t="s">
        <v>205</v>
      </c>
      <c r="D103" s="143">
        <v>26.1</v>
      </c>
      <c r="E103" s="144" t="s">
        <v>202</v>
      </c>
      <c r="F103" s="65">
        <v>1</v>
      </c>
      <c r="G103" s="145"/>
      <c r="H103" s="112"/>
      <c r="I103" s="58" t="str">
        <f t="shared" ref="I103:I108" si="24">IF(OR(K103=$R$8,K103=$R$9,K103=$R$10),G103,"")</f>
        <v/>
      </c>
      <c r="J103" s="59" t="str">
        <f t="shared" ref="J103:J108" si="25">IF(K103=$R$11,G103,"")</f>
        <v/>
      </c>
      <c r="K103" s="60"/>
      <c r="L103" s="113"/>
      <c r="M103" s="62"/>
      <c r="N103" s="27"/>
    </row>
    <row r="104" spans="2:14" ht="45" customHeight="1" x14ac:dyDescent="0.2">
      <c r="B104" s="224"/>
      <c r="C104" s="253"/>
      <c r="D104" s="67">
        <v>26.2</v>
      </c>
      <c r="E104" s="146" t="s">
        <v>201</v>
      </c>
      <c r="F104" s="99">
        <v>1</v>
      </c>
      <c r="G104" s="118"/>
      <c r="H104" s="112"/>
      <c r="I104" s="58" t="str">
        <f t="shared" si="24"/>
        <v/>
      </c>
      <c r="J104" s="59" t="str">
        <f t="shared" si="25"/>
        <v/>
      </c>
      <c r="K104" s="97"/>
      <c r="L104" s="117"/>
      <c r="M104" s="62"/>
      <c r="N104" s="27"/>
    </row>
    <row r="105" spans="2:14" ht="45" customHeight="1" x14ac:dyDescent="0.2">
      <c r="B105" s="224" t="s">
        <v>15</v>
      </c>
      <c r="C105" s="238" t="s">
        <v>206</v>
      </c>
      <c r="D105" s="67">
        <v>27</v>
      </c>
      <c r="E105" s="146" t="s">
        <v>203</v>
      </c>
      <c r="F105" s="99" t="s">
        <v>157</v>
      </c>
      <c r="G105" s="118"/>
      <c r="H105" s="112"/>
      <c r="I105" s="58" t="str">
        <f t="shared" si="24"/>
        <v/>
      </c>
      <c r="J105" s="59" t="str">
        <f t="shared" si="25"/>
        <v/>
      </c>
      <c r="K105" s="97"/>
      <c r="L105" s="117"/>
      <c r="M105" s="62"/>
      <c r="N105" s="27"/>
    </row>
    <row r="106" spans="2:14" ht="45" customHeight="1" x14ac:dyDescent="0.2">
      <c r="B106" s="224"/>
      <c r="C106" s="253"/>
      <c r="D106" s="69">
        <v>27.1</v>
      </c>
      <c r="E106" s="146" t="s">
        <v>204</v>
      </c>
      <c r="F106" s="99">
        <v>1</v>
      </c>
      <c r="G106" s="118"/>
      <c r="H106" s="57" t="str">
        <f>IF(AND(G106&gt;0,$G105&lt;&gt;$S$8),"!","")</f>
        <v/>
      </c>
      <c r="I106" s="58" t="str">
        <f t="shared" si="24"/>
        <v/>
      </c>
      <c r="J106" s="59" t="str">
        <f t="shared" si="25"/>
        <v/>
      </c>
      <c r="K106" s="97"/>
      <c r="L106" s="117"/>
      <c r="M106" s="62"/>
      <c r="N106" s="27"/>
    </row>
    <row r="107" spans="2:14" ht="45" customHeight="1" x14ac:dyDescent="0.2">
      <c r="B107" s="51" t="s">
        <v>53</v>
      </c>
      <c r="C107" s="52" t="s">
        <v>207</v>
      </c>
      <c r="D107" s="67">
        <v>28.1</v>
      </c>
      <c r="E107" s="68" t="s">
        <v>53</v>
      </c>
      <c r="F107" s="99">
        <v>1</v>
      </c>
      <c r="G107" s="118"/>
      <c r="H107" s="112"/>
      <c r="I107" s="58" t="str">
        <f t="shared" si="24"/>
        <v/>
      </c>
      <c r="J107" s="59" t="str">
        <f t="shared" si="25"/>
        <v/>
      </c>
      <c r="K107" s="97"/>
      <c r="L107" s="117"/>
      <c r="M107" s="62"/>
      <c r="N107" s="27"/>
    </row>
    <row r="108" spans="2:14" ht="45" customHeight="1" x14ac:dyDescent="0.2">
      <c r="B108" s="152" t="s">
        <v>54</v>
      </c>
      <c r="C108" s="148" t="s">
        <v>208</v>
      </c>
      <c r="D108" s="149">
        <v>29.1</v>
      </c>
      <c r="E108" s="150" t="s">
        <v>54</v>
      </c>
      <c r="F108" s="102">
        <v>1</v>
      </c>
      <c r="G108" s="151"/>
      <c r="H108" s="112"/>
      <c r="I108" s="58" t="str">
        <f t="shared" si="24"/>
        <v/>
      </c>
      <c r="J108" s="59" t="str">
        <f t="shared" si="25"/>
        <v/>
      </c>
      <c r="K108" s="97"/>
      <c r="L108" s="117"/>
      <c r="M108" s="62"/>
      <c r="N108" s="27"/>
    </row>
    <row r="109" spans="2:14" ht="45" customHeight="1" x14ac:dyDescent="0.2">
      <c r="B109" s="74" t="s">
        <v>117</v>
      </c>
      <c r="C109" s="74"/>
      <c r="D109" s="75"/>
      <c r="E109" s="74"/>
      <c r="F109" s="75">
        <f>SUM(F103:F108)</f>
        <v>5</v>
      </c>
      <c r="G109" s="75">
        <f>SUM(G103:G108)</f>
        <v>0</v>
      </c>
      <c r="H109" s="122"/>
      <c r="I109" s="76">
        <f t="shared" ref="I109:J109" si="26">SUM(I103:I108)</f>
        <v>0</v>
      </c>
      <c r="J109" s="76">
        <f t="shared" si="26"/>
        <v>0</v>
      </c>
      <c r="K109" s="153"/>
      <c r="L109" s="27"/>
      <c r="M109" s="154"/>
      <c r="N109" s="27"/>
    </row>
    <row r="110" spans="2:14" ht="45" customHeight="1" x14ac:dyDescent="0.2">
      <c r="B110" s="155"/>
      <c r="C110" s="155"/>
      <c r="D110" s="153"/>
      <c r="E110" s="155"/>
      <c r="F110" s="153"/>
      <c r="G110" s="153"/>
      <c r="H110" s="122"/>
      <c r="I110" s="153"/>
      <c r="J110" s="153"/>
      <c r="K110" s="153"/>
      <c r="L110" s="156"/>
      <c r="M110" s="154"/>
      <c r="N110" s="27"/>
    </row>
    <row r="111" spans="2:14" ht="45" customHeight="1" x14ac:dyDescent="0.2">
      <c r="B111" s="239" t="s">
        <v>19</v>
      </c>
      <c r="C111" s="239"/>
      <c r="D111" s="239"/>
      <c r="E111" s="239"/>
      <c r="F111" s="157">
        <v>10</v>
      </c>
      <c r="G111" s="158"/>
      <c r="H111" s="122"/>
      <c r="I111" s="159"/>
      <c r="J111" s="160"/>
      <c r="K111" s="160"/>
      <c r="L111" s="161"/>
      <c r="M111" s="162"/>
      <c r="N111" s="108"/>
    </row>
    <row r="112" spans="2:14" ht="45" customHeight="1" x14ac:dyDescent="0.2">
      <c r="B112" s="163" t="s">
        <v>209</v>
      </c>
      <c r="C112" s="164" t="s">
        <v>214</v>
      </c>
      <c r="D112" s="65" t="s">
        <v>261</v>
      </c>
      <c r="E112" s="165" t="s">
        <v>209</v>
      </c>
      <c r="F112" s="259">
        <v>10</v>
      </c>
      <c r="G112" s="145"/>
      <c r="H112" s="112"/>
      <c r="I112" s="58" t="str">
        <f t="shared" ref="I112:I116" si="27">IF(OR(K112=$R$8,K112=$R$9,K112=$R$10),G112,"")</f>
        <v/>
      </c>
      <c r="J112" s="59" t="str">
        <f t="shared" ref="J112:J116" si="28">IF(K112=$R$11,G112,"")</f>
        <v/>
      </c>
      <c r="K112" s="60"/>
      <c r="L112" s="113"/>
      <c r="M112" s="62"/>
      <c r="N112" s="27"/>
    </row>
    <row r="113" spans="2:15" ht="45" customHeight="1" x14ac:dyDescent="0.2">
      <c r="B113" s="51" t="s">
        <v>210</v>
      </c>
      <c r="C113" s="73" t="s">
        <v>215</v>
      </c>
      <c r="D113" s="99" t="s">
        <v>262</v>
      </c>
      <c r="E113" s="166" t="s">
        <v>210</v>
      </c>
      <c r="F113" s="259"/>
      <c r="G113" s="145"/>
      <c r="H113" s="112"/>
      <c r="I113" s="58" t="str">
        <f t="shared" si="27"/>
        <v/>
      </c>
      <c r="J113" s="59" t="str">
        <f t="shared" si="28"/>
        <v/>
      </c>
      <c r="K113" s="97"/>
      <c r="L113" s="117"/>
      <c r="M113" s="62"/>
      <c r="N113" s="27"/>
    </row>
    <row r="114" spans="2:15" ht="45" customHeight="1" x14ac:dyDescent="0.2">
      <c r="B114" s="51" t="s">
        <v>211</v>
      </c>
      <c r="C114" s="73" t="s">
        <v>216</v>
      </c>
      <c r="D114" s="99" t="s">
        <v>263</v>
      </c>
      <c r="E114" s="166" t="s">
        <v>211</v>
      </c>
      <c r="F114" s="259"/>
      <c r="G114" s="145"/>
      <c r="H114" s="112"/>
      <c r="I114" s="58" t="str">
        <f t="shared" si="27"/>
        <v/>
      </c>
      <c r="J114" s="59" t="str">
        <f t="shared" si="28"/>
        <v/>
      </c>
      <c r="K114" s="97"/>
      <c r="L114" s="117"/>
      <c r="M114" s="62"/>
      <c r="N114" s="27"/>
    </row>
    <row r="115" spans="2:15" ht="45" customHeight="1" x14ac:dyDescent="0.2">
      <c r="B115" s="51" t="s">
        <v>212</v>
      </c>
      <c r="C115" s="73" t="s">
        <v>217</v>
      </c>
      <c r="D115" s="99" t="s">
        <v>264</v>
      </c>
      <c r="E115" s="166" t="s">
        <v>212</v>
      </c>
      <c r="F115" s="259"/>
      <c r="G115" s="145"/>
      <c r="H115" s="112"/>
      <c r="I115" s="58" t="str">
        <f t="shared" si="27"/>
        <v/>
      </c>
      <c r="J115" s="59" t="str">
        <f t="shared" si="28"/>
        <v/>
      </c>
      <c r="K115" s="97"/>
      <c r="L115" s="117"/>
      <c r="M115" s="62"/>
      <c r="N115" s="27"/>
    </row>
    <row r="116" spans="2:15" ht="45" customHeight="1" x14ac:dyDescent="0.2">
      <c r="B116" s="147" t="s">
        <v>213</v>
      </c>
      <c r="C116" s="167" t="s">
        <v>218</v>
      </c>
      <c r="D116" s="102" t="s">
        <v>265</v>
      </c>
      <c r="E116" s="168" t="s">
        <v>213</v>
      </c>
      <c r="F116" s="259"/>
      <c r="G116" s="145"/>
      <c r="H116" s="112"/>
      <c r="I116" s="58" t="str">
        <f t="shared" si="27"/>
        <v/>
      </c>
      <c r="J116" s="59" t="str">
        <f t="shared" si="28"/>
        <v/>
      </c>
      <c r="K116" s="97"/>
      <c r="L116" s="117"/>
      <c r="M116" s="62"/>
      <c r="N116" s="27"/>
    </row>
    <row r="117" spans="2:15" ht="45" customHeight="1" x14ac:dyDescent="0.2">
      <c r="B117" s="74" t="s">
        <v>117</v>
      </c>
      <c r="C117" s="74"/>
      <c r="D117" s="75"/>
      <c r="E117" s="74"/>
      <c r="F117" s="75">
        <f>SUM(F112)</f>
        <v>10</v>
      </c>
      <c r="G117" s="75">
        <f>IF(SUM(G112:G116)&gt;10,10,SUM(G112:G116))</f>
        <v>0</v>
      </c>
      <c r="H117" s="57" t="str">
        <f>IF(G117&gt;10,"!","")</f>
        <v/>
      </c>
      <c r="I117" s="76">
        <f t="shared" ref="I117:J117" si="29">SUM(I112:I116)</f>
        <v>0</v>
      </c>
      <c r="J117" s="76">
        <f t="shared" si="29"/>
        <v>0</v>
      </c>
    </row>
    <row r="118" spans="2:15" ht="45" customHeight="1" x14ac:dyDescent="0.2">
      <c r="B118" s="105"/>
      <c r="C118" s="105"/>
      <c r="D118" s="24"/>
      <c r="E118" s="105"/>
      <c r="F118" s="24"/>
      <c r="G118" s="24"/>
      <c r="H118" s="27"/>
      <c r="I118" s="24"/>
      <c r="J118" s="24"/>
      <c r="O118" s="169"/>
    </row>
    <row r="119" spans="2:15" ht="45" customHeight="1" x14ac:dyDescent="0.2">
      <c r="B119" s="260" t="s">
        <v>229</v>
      </c>
      <c r="C119" s="170"/>
      <c r="D119" s="171"/>
      <c r="E119" s="170"/>
      <c r="F119" s="32" t="s">
        <v>124</v>
      </c>
      <c r="G119" s="32" t="s">
        <v>18</v>
      </c>
      <c r="H119" s="172"/>
      <c r="I119" s="32" t="s">
        <v>226</v>
      </c>
      <c r="J119" s="32" t="s">
        <v>231</v>
      </c>
      <c r="K119" s="173"/>
      <c r="L119" s="108"/>
      <c r="M119" s="174"/>
      <c r="N119" s="108"/>
    </row>
    <row r="120" spans="2:15" ht="45" customHeight="1" x14ac:dyDescent="0.2">
      <c r="B120" s="260"/>
      <c r="C120" s="170"/>
      <c r="D120" s="171"/>
      <c r="E120" s="170"/>
      <c r="F120" s="171">
        <f>F6+F25+F45+F62+F71+F80+F93+F102+F111</f>
        <v>110</v>
      </c>
      <c r="G120" s="171">
        <f>G23+G43+G60+G69+G78+G91+G100+G109+G117</f>
        <v>0</v>
      </c>
      <c r="H120" s="172"/>
      <c r="I120" s="171">
        <f>SUM(I23+I43+I60+I69+I78+I91+I100+I109+I117)</f>
        <v>0</v>
      </c>
      <c r="J120" s="171">
        <f>SUM(J23+J43+J60+J69+J78+J91+J100+J109+J117)</f>
        <v>0</v>
      </c>
      <c r="K120" s="173"/>
      <c r="L120" s="108"/>
      <c r="M120" s="174"/>
      <c r="N120" s="108"/>
    </row>
    <row r="121" spans="2:15" ht="18" x14ac:dyDescent="0.2">
      <c r="B121" s="42"/>
      <c r="C121" s="42"/>
      <c r="D121" s="43"/>
      <c r="E121" s="175"/>
      <c r="F121" s="176"/>
      <c r="G121" s="258"/>
      <c r="H121" s="177"/>
      <c r="I121" s="178"/>
      <c r="J121" s="258"/>
      <c r="K121" s="179"/>
      <c r="L121" s="180"/>
      <c r="M121" s="181"/>
      <c r="N121" s="27"/>
    </row>
    <row r="122" spans="2:15" ht="15.75" x14ac:dyDescent="0.2">
      <c r="B122" s="42"/>
      <c r="C122" s="42"/>
      <c r="D122" s="43"/>
      <c r="E122" s="175"/>
      <c r="F122" s="176"/>
      <c r="G122" s="258"/>
      <c r="H122" s="177"/>
      <c r="I122" s="178"/>
      <c r="J122" s="258"/>
      <c r="K122" s="177"/>
      <c r="L122" s="180"/>
      <c r="M122" s="181"/>
      <c r="N122" s="27"/>
    </row>
    <row r="123" spans="2:15" x14ac:dyDescent="0.2">
      <c r="G123" s="182"/>
      <c r="H123" s="169"/>
      <c r="I123" s="182"/>
      <c r="J123" s="182"/>
      <c r="K123" s="182"/>
      <c r="L123" s="169"/>
      <c r="M123" s="183"/>
    </row>
    <row r="124" spans="2:15" x14ac:dyDescent="0.2">
      <c r="G124" s="182"/>
      <c r="H124" s="169"/>
      <c r="I124" s="182"/>
      <c r="J124" s="182"/>
      <c r="K124" s="182"/>
      <c r="L124" s="169"/>
      <c r="M124" s="183"/>
    </row>
    <row r="125" spans="2:15" x14ac:dyDescent="0.2">
      <c r="G125" s="182"/>
      <c r="H125" s="169"/>
      <c r="I125" s="182"/>
      <c r="J125" s="182"/>
      <c r="K125" s="182"/>
      <c r="L125" s="169"/>
      <c r="M125" s="183"/>
    </row>
    <row r="126" spans="2:15" x14ac:dyDescent="0.2">
      <c r="G126" s="182"/>
      <c r="H126" s="169"/>
      <c r="I126" s="182"/>
      <c r="J126" s="182"/>
      <c r="K126" s="182"/>
      <c r="L126" s="169"/>
      <c r="M126" s="183"/>
    </row>
  </sheetData>
  <sheetProtection password="E6B1" sheet="1" objects="1" scenarios="1"/>
  <mergeCells count="58">
    <mergeCell ref="J121:J122"/>
    <mergeCell ref="B105:B106"/>
    <mergeCell ref="C105:C106"/>
    <mergeCell ref="B111:E111"/>
    <mergeCell ref="F112:F116"/>
    <mergeCell ref="B119:B120"/>
    <mergeCell ref="G121:G122"/>
    <mergeCell ref="B103:B104"/>
    <mergeCell ref="C103:C104"/>
    <mergeCell ref="H83:H85"/>
    <mergeCell ref="B86:B88"/>
    <mergeCell ref="C86:C88"/>
    <mergeCell ref="B93:E93"/>
    <mergeCell ref="B94:B95"/>
    <mergeCell ref="C94:C95"/>
    <mergeCell ref="B96:B98"/>
    <mergeCell ref="C96:C98"/>
    <mergeCell ref="B102:E102"/>
    <mergeCell ref="I93:J93"/>
    <mergeCell ref="K93:L93"/>
    <mergeCell ref="B63:B68"/>
    <mergeCell ref="C63:C68"/>
    <mergeCell ref="B72:B77"/>
    <mergeCell ref="C72:C77"/>
    <mergeCell ref="B81:B85"/>
    <mergeCell ref="C81:C85"/>
    <mergeCell ref="B45:E45"/>
    <mergeCell ref="I45:M45"/>
    <mergeCell ref="B46:B57"/>
    <mergeCell ref="C46:C57"/>
    <mergeCell ref="B58:B59"/>
    <mergeCell ref="C58:C59"/>
    <mergeCell ref="B36:B38"/>
    <mergeCell ref="C36:C38"/>
    <mergeCell ref="B39:B40"/>
    <mergeCell ref="C39:C40"/>
    <mergeCell ref="B41:B42"/>
    <mergeCell ref="C41:C42"/>
    <mergeCell ref="B32:B35"/>
    <mergeCell ref="C32:C35"/>
    <mergeCell ref="B16:B17"/>
    <mergeCell ref="C16:C17"/>
    <mergeCell ref="B18:B19"/>
    <mergeCell ref="C18:C19"/>
    <mergeCell ref="B20:B21"/>
    <mergeCell ref="C20:C21"/>
    <mergeCell ref="B25:E25"/>
    <mergeCell ref="B26:B28"/>
    <mergeCell ref="C26:C28"/>
    <mergeCell ref="B29:B31"/>
    <mergeCell ref="C29:C31"/>
    <mergeCell ref="B14:B15"/>
    <mergeCell ref="C14:C15"/>
    <mergeCell ref="B1:E1"/>
    <mergeCell ref="C2:D2"/>
    <mergeCell ref="C3:D3"/>
    <mergeCell ref="B8:B12"/>
    <mergeCell ref="C8:C12"/>
  </mergeCells>
  <conditionalFormatting sqref="D24:F24">
    <cfRule type="expression" dxfId="56" priority="54">
      <formula>#REF!=0</formula>
    </cfRule>
  </conditionalFormatting>
  <conditionalFormatting sqref="B90">
    <cfRule type="expression" dxfId="55" priority="53">
      <formula>#REF!="Material Life Cycle Impacts"</formula>
    </cfRule>
  </conditionalFormatting>
  <conditionalFormatting sqref="B90">
    <cfRule type="expression" dxfId="54" priority="52">
      <formula>#REF!="Material Life Cycle Impacts"</formula>
    </cfRule>
  </conditionalFormatting>
  <conditionalFormatting sqref="C60">
    <cfRule type="expression" dxfId="53" priority="51">
      <formula>$F$59=0</formula>
    </cfRule>
  </conditionalFormatting>
  <conditionalFormatting sqref="G22">
    <cfRule type="expression" dxfId="52" priority="50">
      <formula>$C$22=$E$22</formula>
    </cfRule>
  </conditionalFormatting>
  <conditionalFormatting sqref="D46:F47">
    <cfRule type="expression" dxfId="51" priority="49">
      <formula>$C$46=$P$46</formula>
    </cfRule>
  </conditionalFormatting>
  <conditionalFormatting sqref="D50:F51">
    <cfRule type="expression" dxfId="50" priority="48">
      <formula>$C$46=$P$48</formula>
    </cfRule>
  </conditionalFormatting>
  <conditionalFormatting sqref="D48:F49">
    <cfRule type="expression" dxfId="49" priority="47">
      <formula>$C$46=$P$47</formula>
    </cfRule>
  </conditionalFormatting>
  <conditionalFormatting sqref="D52:F57">
    <cfRule type="expression" dxfId="48" priority="46">
      <formula>$C$46=$P$49</formula>
    </cfRule>
  </conditionalFormatting>
  <conditionalFormatting sqref="D58:F58">
    <cfRule type="expression" dxfId="47" priority="45">
      <formula>$C$58=$E$58</formula>
    </cfRule>
  </conditionalFormatting>
  <conditionalFormatting sqref="D59:F59">
    <cfRule type="expression" dxfId="46" priority="44">
      <formula>$C$58=$E$59</formula>
    </cfRule>
  </conditionalFormatting>
  <conditionalFormatting sqref="G21">
    <cfRule type="expression" dxfId="45" priority="43">
      <formula>$C$20=$E$21</formula>
    </cfRule>
  </conditionalFormatting>
  <conditionalFormatting sqref="G47">
    <cfRule type="expression" dxfId="44" priority="42">
      <formula>$C$46=$P$46</formula>
    </cfRule>
  </conditionalFormatting>
  <conditionalFormatting sqref="G49">
    <cfRule type="expression" dxfId="43" priority="41">
      <formula>$C$46=$P$47</formula>
    </cfRule>
  </conditionalFormatting>
  <conditionalFormatting sqref="G51">
    <cfRule type="expression" dxfId="42" priority="40">
      <formula>$C$46=$P$48</formula>
    </cfRule>
  </conditionalFormatting>
  <conditionalFormatting sqref="G53:G58">
    <cfRule type="expression" dxfId="41" priority="39">
      <formula>$C$46=$P$49</formula>
    </cfRule>
  </conditionalFormatting>
  <conditionalFormatting sqref="G59">
    <cfRule type="expression" dxfId="40" priority="33">
      <formula>$C$58=$E$59</formula>
    </cfRule>
    <cfRule type="expression" dxfId="39" priority="38">
      <formula>$C$58=$E$59</formula>
    </cfRule>
  </conditionalFormatting>
  <conditionalFormatting sqref="G46">
    <cfRule type="expression" dxfId="38" priority="37">
      <formula>$C$46=$P$46</formula>
    </cfRule>
  </conditionalFormatting>
  <conditionalFormatting sqref="G48">
    <cfRule type="expression" dxfId="37" priority="36">
      <formula>$C$46=$P$47</formula>
    </cfRule>
  </conditionalFormatting>
  <conditionalFormatting sqref="G50">
    <cfRule type="expression" dxfId="36" priority="35">
      <formula>$C$46=$P$48</formula>
    </cfRule>
  </conditionalFormatting>
  <conditionalFormatting sqref="G52">
    <cfRule type="expression" dxfId="35" priority="34">
      <formula>$C$46=$P$49</formula>
    </cfRule>
  </conditionalFormatting>
  <conditionalFormatting sqref="D63:F63">
    <cfRule type="expression" dxfId="34" priority="32">
      <formula>$C$63=$P$63</formula>
    </cfRule>
  </conditionalFormatting>
  <conditionalFormatting sqref="G63">
    <cfRule type="expression" dxfId="33" priority="31">
      <formula>$C$63=$P$63</formula>
    </cfRule>
  </conditionalFormatting>
  <conditionalFormatting sqref="D64:F68">
    <cfRule type="expression" dxfId="32" priority="30">
      <formula>$C$63=$P$64</formula>
    </cfRule>
  </conditionalFormatting>
  <conditionalFormatting sqref="G64:G68">
    <cfRule type="expression" dxfId="31" priority="29">
      <formula>$C$63=$P$64</formula>
    </cfRule>
  </conditionalFormatting>
  <conditionalFormatting sqref="D72:F72">
    <cfRule type="expression" dxfId="30" priority="28">
      <formula>$C$72=$P$72</formula>
    </cfRule>
  </conditionalFormatting>
  <conditionalFormatting sqref="D73:F77">
    <cfRule type="expression" dxfId="29" priority="27">
      <formula>$C$72=$P$73</formula>
    </cfRule>
  </conditionalFormatting>
  <conditionalFormatting sqref="B86:F86 B90 D87:F88">
    <cfRule type="expression" dxfId="28" priority="26">
      <formula>$C$80=$P$81</formula>
    </cfRule>
  </conditionalFormatting>
  <conditionalFormatting sqref="G89">
    <cfRule type="expression" dxfId="27" priority="25">
      <formula>$C$80=$P$81</formula>
    </cfRule>
  </conditionalFormatting>
  <conditionalFormatting sqref="M7:M8 M10:M22 M81:M90">
    <cfRule type="expression" dxfId="26" priority="24">
      <formula>K7=$R$11</formula>
    </cfRule>
  </conditionalFormatting>
  <conditionalFormatting sqref="M9">
    <cfRule type="expression" dxfId="25" priority="23">
      <formula>K9=$R$11</formula>
    </cfRule>
  </conditionalFormatting>
  <conditionalFormatting sqref="M26:M42">
    <cfRule type="expression" dxfId="24" priority="22">
      <formula>K26=$R$11</formula>
    </cfRule>
  </conditionalFormatting>
  <conditionalFormatting sqref="M46:M59">
    <cfRule type="expression" dxfId="23" priority="21">
      <formula>K46=$R$11</formula>
    </cfRule>
  </conditionalFormatting>
  <conditionalFormatting sqref="M63:M68">
    <cfRule type="expression" dxfId="22" priority="20">
      <formula>K63=$R$11</formula>
    </cfRule>
  </conditionalFormatting>
  <conditionalFormatting sqref="M72:M77">
    <cfRule type="expression" dxfId="21" priority="19">
      <formula>K72=$R$11</formula>
    </cfRule>
  </conditionalFormatting>
  <conditionalFormatting sqref="M94:M99">
    <cfRule type="expression" dxfId="20" priority="18">
      <formula>K94=$R$11</formula>
    </cfRule>
  </conditionalFormatting>
  <conditionalFormatting sqref="M103:M108">
    <cfRule type="expression" dxfId="19" priority="17">
      <formula>K103=$R$11</formula>
    </cfRule>
  </conditionalFormatting>
  <conditionalFormatting sqref="M112:M116">
    <cfRule type="expression" dxfId="18" priority="16">
      <formula>K112=$R$11</formula>
    </cfRule>
  </conditionalFormatting>
  <conditionalFormatting sqref="G94">
    <cfRule type="expression" dxfId="17" priority="15">
      <formula>$C$46=$P$49</formula>
    </cfRule>
  </conditionalFormatting>
  <conditionalFormatting sqref="G96">
    <cfRule type="expression" dxfId="16" priority="14">
      <formula>$C$46=$P$49</formula>
    </cfRule>
  </conditionalFormatting>
  <conditionalFormatting sqref="G105">
    <cfRule type="expression" dxfId="15" priority="13">
      <formula>$C$46=$P$49</formula>
    </cfRule>
  </conditionalFormatting>
  <conditionalFormatting sqref="G73:G77">
    <cfRule type="expression" dxfId="14" priority="12">
      <formula>$C$72=$P$73</formula>
    </cfRule>
  </conditionalFormatting>
  <conditionalFormatting sqref="G72">
    <cfRule type="expression" dxfId="13" priority="11">
      <formula>$C$72=$P$72</formula>
    </cfRule>
  </conditionalFormatting>
  <conditionalFormatting sqref="G87:G88">
    <cfRule type="expression" dxfId="12" priority="10">
      <formula>$C$80=$P$81</formula>
    </cfRule>
  </conditionalFormatting>
  <conditionalFormatting sqref="G95">
    <cfRule type="expression" dxfId="11" priority="9">
      <formula>$C$80=$P$81</formula>
    </cfRule>
  </conditionalFormatting>
  <conditionalFormatting sqref="G97:G99">
    <cfRule type="expression" dxfId="10" priority="8">
      <formula>$C$80=$P$81</formula>
    </cfRule>
  </conditionalFormatting>
  <conditionalFormatting sqref="G103:G104">
    <cfRule type="expression" dxfId="9" priority="7">
      <formula>$C$80=$P$81</formula>
    </cfRule>
  </conditionalFormatting>
  <conditionalFormatting sqref="G106:G108">
    <cfRule type="expression" dxfId="8" priority="6">
      <formula>$C$80=$P$81</formula>
    </cfRule>
  </conditionalFormatting>
  <conditionalFormatting sqref="G112:G116">
    <cfRule type="expression" dxfId="7" priority="5">
      <formula>$C$80=$P$81</formula>
    </cfRule>
  </conditionalFormatting>
  <conditionalFormatting sqref="G90">
    <cfRule type="expression" dxfId="6" priority="55">
      <formula>#REF!=#REF!</formula>
    </cfRule>
    <cfRule type="expression" dxfId="5" priority="56">
      <formula>$C$80=$P$81</formula>
    </cfRule>
  </conditionalFormatting>
  <conditionalFormatting sqref="B86:F86 B90 D87:F88">
    <cfRule type="expression" dxfId="4" priority="57">
      <formula>#REF!=#REF!</formula>
    </cfRule>
  </conditionalFormatting>
  <conditionalFormatting sqref="D81:G82">
    <cfRule type="expression" dxfId="2" priority="3">
      <formula>$C$81=$P$82</formula>
    </cfRule>
  </conditionalFormatting>
  <conditionalFormatting sqref="D83:G85">
    <cfRule type="expression" dxfId="1" priority="2">
      <formula>$C$81=$P$81</formula>
    </cfRule>
  </conditionalFormatting>
  <conditionalFormatting sqref="G86">
    <cfRule type="expression" dxfId="0" priority="1">
      <formula>$C$80=$P$81</formula>
    </cfRule>
  </conditionalFormatting>
  <dataValidations count="15">
    <dataValidation type="decimal" operator="lessThanOrEqual" allowBlank="1" showInputMessage="1" showErrorMessage="1" sqref="G112:G116">
      <formula1>10</formula1>
    </dataValidation>
    <dataValidation type="list" allowBlank="1" showInputMessage="1" showErrorMessage="1" promptTitle="Selection Required" prompt="Please indicate the project's desired pathway." sqref="C81:C85">
      <formula1>$P$81:$P$82</formula1>
    </dataValidation>
    <dataValidation type="list" allowBlank="1" showInputMessage="1" showErrorMessage="1" sqref="K72:K77 K26:K42 K46:K59 K63:K68 K7:K22 K94:K99 K103:K108 K112:K116 K81:K90">
      <formula1>$R$7:$R$12</formula1>
    </dataValidation>
    <dataValidation type="list" allowBlank="1" showInputMessage="1" showErrorMessage="1" sqref="G52 G18 G20 G96 G8 G46 G48 G50 G36 G32 G105 G94">
      <formula1>$S$7:$S$9</formula1>
    </dataValidation>
    <dataValidation type="list" allowBlank="1" showInputMessage="1" showErrorMessage="1" sqref="C79">
      <formula1>$N$72:$N$73</formula1>
    </dataValidation>
    <dataValidation type="list" allowBlank="1" showInputMessage="1" showErrorMessage="1" sqref="C24">
      <formula1>$N$22:$N$22</formula1>
    </dataValidation>
    <dataValidation type="decimal" allowBlank="1" showInputMessage="1" showErrorMessage="1" sqref="G9:G17 G19 G7 G21:G22">
      <formula1>0</formula1>
      <formula2>F7</formula2>
    </dataValidation>
    <dataValidation type="list" allowBlank="1" showInputMessage="1" showErrorMessage="1" promptTitle="Selection Required" prompt="Please indicate the project's desired pathway." sqref="C46:C57">
      <formula1>$P$46:$P$49</formula1>
    </dataValidation>
    <dataValidation type="list" allowBlank="1" showInputMessage="1" showErrorMessage="1" sqref="C61">
      <formula1>$P$58:$P$59</formula1>
    </dataValidation>
    <dataValidation type="list" allowBlank="1" showInputMessage="1" showErrorMessage="1" promptTitle="Selection Required" prompt="Please indicate the project's desired pathway." sqref="C58:C59">
      <formula1>$E$58:$E$59</formula1>
    </dataValidation>
    <dataValidation type="list" allowBlank="1" showInputMessage="1" showErrorMessage="1" sqref="C70">
      <formula1>$P$63:$P$64</formula1>
    </dataValidation>
    <dataValidation type="list" allowBlank="1" showInputMessage="1" showErrorMessage="1" promptTitle="Selection Required" prompt="Please indicate the project's desired pathway." sqref="C63:C68">
      <formula1>$P$63:$P$64</formula1>
    </dataValidation>
    <dataValidation type="list" allowBlank="1" showInputMessage="1" showErrorMessage="1" promptTitle="Selection Required" prompt="Please indicate the project's desired pathway." sqref="C72:C77">
      <formula1>$P$72:$P$73</formula1>
    </dataValidation>
    <dataValidation type="decimal" operator="lessThanOrEqual" allowBlank="1" showInputMessage="1" showErrorMessage="1" sqref="G26:G31 G33:G35 G37:G42 G47 G49 G51 G53:G59 G63:G68 G72:G77 G87:G90 G95 G97:G99 G103:G104 G106:G108 G81:G85 G117">
      <formula1>F26</formula1>
    </dataValidation>
    <dataValidation type="whole" allowBlank="1" showInputMessage="1" showErrorMessage="1" sqref="G86">
      <formula1>0</formula1>
      <formula2>1</formula2>
    </dataValidation>
  </dataValidations>
  <pageMargins left="0.70866141732283472" right="0.70866141732283472" top="0.74803149606299213" bottom="0.74803149606299213" header="0.31496062992125984" footer="0.31496062992125984"/>
  <pageSetup paperSize="9" scale="55"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Green Star</vt:lpstr>
      <vt:lpstr>Changelog</vt:lpstr>
      <vt:lpstr>Disclaimer</vt:lpstr>
      <vt:lpstr>Instructions</vt:lpstr>
      <vt:lpstr>Building Input Sheet</vt:lpstr>
      <vt:lpstr>Design Review Scorecard</vt:lpstr>
      <vt:lpstr>As Built Scorecard</vt:lpstr>
      <vt:lpstr>'As Built Scorecard'!Print_Area</vt:lpstr>
      <vt:lpstr>'Building Input Sheet'!Print_Area</vt:lpstr>
      <vt:lpstr>Changelog!Print_Area</vt:lpstr>
      <vt:lpstr>'Design Review Scorecard'!Print_Area</vt:lpstr>
      <vt:lpstr>Disclaimer!Print_Area</vt:lpstr>
      <vt:lpstr>'Green Star'!Print_Area</vt:lpstr>
      <vt:lpstr>Instructions!Print_Area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rmilagre</dc:creator>
  <cp:lastModifiedBy>Rachael Lindup</cp:lastModifiedBy>
  <cp:lastPrinted>2014-10-15T23:55:14Z</cp:lastPrinted>
  <dcterms:created xsi:type="dcterms:W3CDTF">2013-06-25T01:42:25Z</dcterms:created>
  <dcterms:modified xsi:type="dcterms:W3CDTF">2014-10-22T00:23:00Z</dcterms:modified>
</cp:coreProperties>
</file>