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6B1" lockStructure="1"/>
  <bookViews>
    <workbookView xWindow="240" yWindow="45" windowWidth="17040" windowHeight="7995" activeTab="3"/>
  </bookViews>
  <sheets>
    <sheet name="Disclaimer" sheetId="4" r:id="rId1"/>
    <sheet name="Change Log" sheetId="7" r:id="rId2"/>
    <sheet name="Example" sheetId="6" state="hidden" r:id="rId3"/>
    <sheet name="Instructions" sheetId="10" r:id="rId4"/>
    <sheet name="8.3 Indoor Pollutant Control" sheetId="9" r:id="rId5"/>
    <sheet name="Definitions" sheetId="5" state="hidden" r:id="rId6"/>
  </sheets>
  <definedNames>
    <definedName name="benchmark">Definitions!$B$1:$B$2</definedName>
    <definedName name="BldUse">Definitions!$A$13:$A$55</definedName>
    <definedName name="CertType">Definitions!$A$10:$A$11</definedName>
    <definedName name="measure">Definitions!$A$7:$A$8</definedName>
    <definedName name="method">Definitions!$A$1:$A$2</definedName>
    <definedName name="yes">Definitions!$A$4:$A$5</definedName>
  </definedNames>
  <calcPr calcId="145621"/>
</workbook>
</file>

<file path=xl/calcChain.xml><?xml version="1.0" encoding="utf-8"?>
<calcChain xmlns="http://schemas.openxmlformats.org/spreadsheetml/2006/main">
  <c r="N55" i="9" l="1"/>
  <c r="J28" i="9" l="1"/>
  <c r="J27" i="9"/>
  <c r="J26" i="9"/>
  <c r="J25" i="9"/>
  <c r="J24" i="9"/>
  <c r="K24" i="9" l="1"/>
  <c r="K53" i="9"/>
  <c r="K52" i="9"/>
  <c r="K51" i="9"/>
  <c r="K50" i="9"/>
  <c r="K49" i="9"/>
  <c r="K48" i="9"/>
  <c r="K47" i="9"/>
  <c r="K46" i="9"/>
  <c r="K45" i="9"/>
  <c r="K44" i="9"/>
  <c r="K43" i="9"/>
  <c r="K42" i="9"/>
  <c r="K41" i="9"/>
  <c r="K40" i="9"/>
  <c r="K39" i="9"/>
  <c r="K38" i="9"/>
  <c r="K37" i="9"/>
  <c r="K36" i="9"/>
  <c r="K35" i="9"/>
  <c r="K34" i="9"/>
  <c r="K33" i="9"/>
  <c r="K32" i="9"/>
  <c r="K31" i="9"/>
  <c r="K30" i="9"/>
  <c r="K29" i="9"/>
  <c r="K28" i="9"/>
  <c r="K26" i="9"/>
  <c r="K25" i="9"/>
  <c r="E54" i="9" l="1"/>
  <c r="R53" i="9"/>
  <c r="R52" i="9"/>
  <c r="R51" i="9"/>
  <c r="R50" i="9"/>
  <c r="Q49" i="9"/>
  <c r="R48" i="9"/>
  <c r="R47" i="9"/>
  <c r="R46" i="9"/>
  <c r="R45" i="9"/>
  <c r="R44" i="9"/>
  <c r="R43" i="9"/>
  <c r="R42" i="9"/>
  <c r="Q41" i="9"/>
  <c r="R40" i="9"/>
  <c r="R39" i="9"/>
  <c r="R38" i="9"/>
  <c r="R37" i="9"/>
  <c r="R36" i="9"/>
  <c r="R35" i="9"/>
  <c r="R34" i="9"/>
  <c r="F22" i="9"/>
  <c r="J53" i="9"/>
  <c r="J52" i="9"/>
  <c r="J51" i="9"/>
  <c r="J50" i="9"/>
  <c r="J49" i="9"/>
  <c r="J48" i="9"/>
  <c r="J47" i="9"/>
  <c r="J46" i="9"/>
  <c r="J45" i="9"/>
  <c r="J44" i="9"/>
  <c r="J43" i="9"/>
  <c r="J42" i="9"/>
  <c r="J41" i="9"/>
  <c r="J40" i="9"/>
  <c r="J39" i="9"/>
  <c r="J38" i="9"/>
  <c r="J37" i="9"/>
  <c r="J36" i="9"/>
  <c r="J35" i="9"/>
  <c r="J34" i="9"/>
  <c r="J33" i="9"/>
  <c r="Q33" i="9" s="1"/>
  <c r="J32" i="9"/>
  <c r="Q32" i="9" s="1"/>
  <c r="J31" i="9"/>
  <c r="R31" i="9" s="1"/>
  <c r="J30" i="9"/>
  <c r="R30" i="9" s="1"/>
  <c r="J29" i="9"/>
  <c r="R29" i="9" s="1"/>
  <c r="R28" i="9"/>
  <c r="R26" i="9"/>
  <c r="R25" i="9"/>
  <c r="R24" i="9"/>
  <c r="J23" i="9"/>
  <c r="K27" i="9" l="1"/>
  <c r="R27" i="9" s="1"/>
  <c r="Q38" i="9"/>
  <c r="Q31" i="9"/>
  <c r="Q43" i="9"/>
  <c r="Q35" i="9"/>
  <c r="Q46" i="9"/>
  <c r="Q47" i="9"/>
  <c r="Q30" i="9"/>
  <c r="Q39" i="9"/>
  <c r="Q51" i="9"/>
  <c r="R41" i="9"/>
  <c r="R49" i="9"/>
  <c r="Q26" i="9"/>
  <c r="Q34" i="9"/>
  <c r="Q42" i="9"/>
  <c r="Q50" i="9"/>
  <c r="R32" i="9"/>
  <c r="Q28" i="9"/>
  <c r="Q36" i="9"/>
  <c r="Q40" i="9"/>
  <c r="Q44" i="9"/>
  <c r="Q48" i="9"/>
  <c r="Q52" i="9"/>
  <c r="R33" i="9"/>
  <c r="Q25" i="9"/>
  <c r="Q29" i="9"/>
  <c r="Q37" i="9"/>
  <c r="Q45" i="9"/>
  <c r="Q53" i="9"/>
  <c r="Q24" i="9"/>
  <c r="B19" i="9"/>
  <c r="Q27" i="9" l="1"/>
  <c r="S24" i="9"/>
  <c r="S25" i="9"/>
  <c r="T25" i="9"/>
  <c r="S26" i="9"/>
  <c r="T26" i="9"/>
  <c r="S27" i="9"/>
  <c r="T27" i="9"/>
  <c r="N27" i="9" s="1"/>
  <c r="S28" i="9"/>
  <c r="T28" i="9"/>
  <c r="S29" i="9"/>
  <c r="T29" i="9"/>
  <c r="S30" i="9"/>
  <c r="N30" i="9" s="1"/>
  <c r="T30" i="9"/>
  <c r="S31" i="9"/>
  <c r="T31" i="9"/>
  <c r="S32" i="9"/>
  <c r="T32" i="9"/>
  <c r="S33" i="9"/>
  <c r="T33" i="9"/>
  <c r="S34" i="9"/>
  <c r="T34" i="9"/>
  <c r="S35" i="9"/>
  <c r="T35" i="9"/>
  <c r="S36" i="9"/>
  <c r="T36" i="9"/>
  <c r="S37" i="9"/>
  <c r="T37" i="9"/>
  <c r="S38" i="9"/>
  <c r="T38" i="9"/>
  <c r="S39" i="9"/>
  <c r="T39" i="9"/>
  <c r="S40" i="9"/>
  <c r="T40" i="9"/>
  <c r="S41" i="9"/>
  <c r="T41" i="9"/>
  <c r="S42" i="9"/>
  <c r="T42" i="9"/>
  <c r="S43" i="9"/>
  <c r="T43" i="9"/>
  <c r="S44" i="9"/>
  <c r="T44" i="9"/>
  <c r="S45" i="9"/>
  <c r="T45" i="9"/>
  <c r="S46" i="9"/>
  <c r="T46" i="9"/>
  <c r="S47" i="9"/>
  <c r="T47" i="9"/>
  <c r="S48" i="9"/>
  <c r="T48" i="9"/>
  <c r="S49" i="9"/>
  <c r="T49" i="9"/>
  <c r="S50" i="9"/>
  <c r="T50" i="9"/>
  <c r="S51" i="9"/>
  <c r="T51" i="9"/>
  <c r="S52" i="9"/>
  <c r="T52" i="9"/>
  <c r="S53" i="9"/>
  <c r="T53" i="9"/>
  <c r="N31" i="9"/>
  <c r="N32" i="9"/>
  <c r="N33" i="9"/>
  <c r="N34" i="9"/>
  <c r="N35" i="9"/>
  <c r="N36" i="9"/>
  <c r="N37" i="9"/>
  <c r="N38" i="9"/>
  <c r="N39" i="9"/>
  <c r="N40" i="9"/>
  <c r="N41" i="9"/>
  <c r="N42" i="9"/>
  <c r="N43" i="9"/>
  <c r="N44" i="9"/>
  <c r="N45" i="9"/>
  <c r="N46" i="9"/>
  <c r="N47" i="9"/>
  <c r="N48" i="9"/>
  <c r="N49" i="9"/>
  <c r="N50" i="9"/>
  <c r="N51" i="9"/>
  <c r="N52" i="9"/>
  <c r="N53" i="9"/>
  <c r="T24" i="9"/>
  <c r="N28" i="9" l="1"/>
  <c r="N25" i="9"/>
  <c r="N24" i="9"/>
  <c r="N26" i="9"/>
  <c r="N29" i="9"/>
  <c r="N54" i="9" l="1"/>
  <c r="N56" i="9" s="1"/>
  <c r="N57" i="9" l="1"/>
</calcChain>
</file>

<file path=xl/sharedStrings.xml><?xml version="1.0" encoding="utf-8"?>
<sst xmlns="http://schemas.openxmlformats.org/spreadsheetml/2006/main" count="216" uniqueCount="150">
  <si>
    <t>Description of Space</t>
  </si>
  <si>
    <t>First recorded instance</t>
  </si>
  <si>
    <t>Second recorded instance</t>
  </si>
  <si>
    <t xml:space="preserve">Open Plan Office </t>
  </si>
  <si>
    <t>Yes</t>
  </si>
  <si>
    <t>Date</t>
  </si>
  <si>
    <t>Time (duration)</t>
  </si>
  <si>
    <t>No</t>
  </si>
  <si>
    <t>Retail</t>
  </si>
  <si>
    <t>1-8</t>
  </si>
  <si>
    <t>Ground Level</t>
  </si>
  <si>
    <t>Level 1</t>
  </si>
  <si>
    <t>Level 2</t>
  </si>
  <si>
    <t>Level 3</t>
  </si>
  <si>
    <t>Level 4</t>
  </si>
  <si>
    <t>Level 5</t>
  </si>
  <si>
    <t>Level 6</t>
  </si>
  <si>
    <t>Level 7</t>
  </si>
  <si>
    <t>Zone / Location</t>
  </si>
  <si>
    <t>Level / Functional space</t>
  </si>
  <si>
    <t>DISCLAIMER, AUTHORISATION AND ACKNOWLEDGEMENT</t>
  </si>
  <si>
    <t>If not compliant, please provide a brief explanation as to why and what actions have been taken.</t>
  </si>
  <si>
    <t>Space size (m2)</t>
  </si>
  <si>
    <t>Total ROPS included in measurements (m2)</t>
  </si>
  <si>
    <t>Regularly Occupied Primary Spaces (ROPS)</t>
  </si>
  <si>
    <t>Total ROPS area (m2)</t>
  </si>
  <si>
    <t>Percentage of ROPS that meet requirements</t>
  </si>
  <si>
    <t>INDOOR POLLUTANT CONTROL: FRESH INDOOR AIR AND CO2 CONCENTRATION</t>
  </si>
  <si>
    <t>Third recorded instance</t>
  </si>
  <si>
    <t>Fourth recorded instance</t>
  </si>
  <si>
    <t>Which method has been used to comply with Indoor Pollutant Control?</t>
  </si>
  <si>
    <t>Number of points that can be targeted</t>
  </si>
  <si>
    <t>Percentage of ROPS that meets requirements</t>
  </si>
  <si>
    <t>Point(s) available</t>
  </si>
  <si>
    <t>Please contact your Case Manager if additional rows are required to list all Regularly Occupied Primary Spaces.</t>
  </si>
  <si>
    <t>If not compliant, were actions taken within the performance period to investigate and rectify.</t>
  </si>
  <si>
    <t>Compliant? (Yes = 1, No = 0)</t>
  </si>
  <si>
    <t>Total ROPS that meet the CO2 levels required in this credit criteria (m2)</t>
  </si>
  <si>
    <t xml:space="preserve">Occupancy higher than designed for in this space. No corrective actions yet taken. </t>
  </si>
  <si>
    <t/>
  </si>
  <si>
    <t>8.3A Measured CO2 Levels</t>
  </si>
  <si>
    <t>8.3B Outdoor air flows</t>
  </si>
  <si>
    <t>First Measurement</t>
  </si>
  <si>
    <t>Second Measurement</t>
  </si>
  <si>
    <t>All regularly occupied primary spaces</t>
  </si>
  <si>
    <t>all 4</t>
  </si>
  <si>
    <t>3 readings</t>
  </si>
  <si>
    <t>2 readings</t>
  </si>
  <si>
    <t>Were actions taken within the performance period to investigate and rectify?</t>
  </si>
  <si>
    <t>Provide a brief explanation as to why and what actions have been taken.</t>
  </si>
  <si>
    <t>Initial Certification</t>
  </si>
  <si>
    <t>Recertification</t>
  </si>
  <si>
    <t>10 representative regularly occupied primary spaces</t>
  </si>
  <si>
    <t>Hotels</t>
  </si>
  <si>
    <t>Retail Stores</t>
  </si>
  <si>
    <t>Courthouses</t>
  </si>
  <si>
    <t>Houses of Worship</t>
  </si>
  <si>
    <t>Senior Care Facility</t>
  </si>
  <si>
    <t>Data Centers</t>
  </si>
  <si>
    <t>K-12 Schools</t>
  </si>
  <si>
    <t>Supermarkets</t>
  </si>
  <si>
    <t>Dormitories</t>
  </si>
  <si>
    <t>Medical Offices</t>
  </si>
  <si>
    <t>Warehouses</t>
  </si>
  <si>
    <t>Hospitals</t>
  </si>
  <si>
    <t>Offices</t>
  </si>
  <si>
    <t>Wastewater Treatment Plants</t>
  </si>
  <si>
    <t>Food Stores</t>
  </si>
  <si>
    <t>Clothing/Fabric Stores</t>
  </si>
  <si>
    <t>Department Stores</t>
  </si>
  <si>
    <t>Household Appl &amp; Hardware Stores</t>
  </si>
  <si>
    <t>Accommodation</t>
  </si>
  <si>
    <t>Communications</t>
  </si>
  <si>
    <t>Schools</t>
  </si>
  <si>
    <t>Fast Food Restaurants</t>
  </si>
  <si>
    <t>Clubs and Meeting Places</t>
  </si>
  <si>
    <t>Retail / Wholesale - nec</t>
  </si>
  <si>
    <t>Comm Serv &amp; Pub Adm - nec</t>
  </si>
  <si>
    <t>Recreation - Not Elsewhere</t>
  </si>
  <si>
    <t xml:space="preserve">Education </t>
  </si>
  <si>
    <t xml:space="preserve">Food Sales </t>
  </si>
  <si>
    <t>Food Service</t>
  </si>
  <si>
    <t xml:space="preserve">Health Care </t>
  </si>
  <si>
    <t xml:space="preserve">Lodging </t>
  </si>
  <si>
    <t xml:space="preserve">Mercantile </t>
  </si>
  <si>
    <t xml:space="preserve">Office </t>
  </si>
  <si>
    <t>Public Assembly</t>
  </si>
  <si>
    <t>Public Order and Safety</t>
  </si>
  <si>
    <t>Religious Worship</t>
  </si>
  <si>
    <t xml:space="preserve">Other Service </t>
  </si>
  <si>
    <t>Warehouse and Storage</t>
  </si>
  <si>
    <t>Parking</t>
  </si>
  <si>
    <t>Other</t>
  </si>
  <si>
    <t>Vacant</t>
  </si>
  <si>
    <r>
      <t xml:space="preserve">Please record date and time of measurements.
Guidance within the credit recommends that the measurement and recording of indoor air parameters take place at least two times during the </t>
    </r>
    <r>
      <rPr>
        <i/>
        <sz val="10"/>
        <color theme="1"/>
        <rFont val="Arial"/>
        <family val="2"/>
        <scheme val="minor"/>
      </rPr>
      <t>performance period</t>
    </r>
    <r>
      <rPr>
        <sz val="10"/>
        <color theme="1"/>
        <rFont val="Arial"/>
        <family val="2"/>
        <scheme val="minor"/>
      </rPr>
      <t xml:space="preserve"> (at least once for every six months of operation).</t>
    </r>
  </si>
  <si>
    <t>Benchmark</t>
  </si>
  <si>
    <t>Measured CO2 concentrations (benchmark is 800 ppm or lower).</t>
  </si>
  <si>
    <t>Measured outdoor air flow rates (benchmark is to be calculated as at least 50% greater than flow rates in accordance with AS1668.2-2012).</t>
  </si>
  <si>
    <t>Yes / No</t>
  </si>
  <si>
    <t>Building Information</t>
  </si>
  <si>
    <t>Re-certification</t>
  </si>
  <si>
    <t>Please enter the project's Green Star number.</t>
  </si>
  <si>
    <t>Please enter the building's address or name.</t>
  </si>
  <si>
    <t>Please enter the building's total Regularly Occupied Primary Space (m2).</t>
  </si>
  <si>
    <r>
      <t xml:space="preserve">Please enter the project's Performance Period.
</t>
    </r>
    <r>
      <rPr>
        <sz val="10"/>
        <color theme="1"/>
        <rFont val="Arial"/>
        <family val="2"/>
        <scheme val="minor"/>
      </rPr>
      <t>(Start date to end date)</t>
    </r>
  </si>
  <si>
    <t>Space type</t>
  </si>
  <si>
    <t>Office</t>
  </si>
  <si>
    <t>Education</t>
  </si>
  <si>
    <t>Industrial</t>
  </si>
  <si>
    <t>Regularly Occupied Primary Spaces (ROPS) Included in Measurements</t>
  </si>
  <si>
    <t>Select compliance pathway.</t>
  </si>
  <si>
    <t>Select Recording pathway as per 8.3A.4.</t>
  </si>
  <si>
    <t>Verified as Compliant Space</t>
  </si>
  <si>
    <t>For Non-compliant Measurements</t>
  </si>
  <si>
    <r>
      <t>ROPS Compliant with Benchmark (m</t>
    </r>
    <r>
      <rPr>
        <b/>
        <vertAlign val="superscript"/>
        <sz val="10"/>
        <color theme="8"/>
        <rFont val="Arial"/>
        <family val="2"/>
        <scheme val="minor"/>
      </rPr>
      <t>2</t>
    </r>
    <r>
      <rPr>
        <b/>
        <sz val="10"/>
        <color theme="8"/>
        <rFont val="Arial"/>
        <family val="2"/>
        <scheme val="minor"/>
      </rPr>
      <t>)</t>
    </r>
  </si>
  <si>
    <r>
      <t>Size of Space (m</t>
    </r>
    <r>
      <rPr>
        <b/>
        <vertAlign val="superscript"/>
        <sz val="10"/>
        <color theme="8"/>
        <rFont val="Arial"/>
        <family val="2"/>
        <scheme val="minor"/>
      </rPr>
      <t>2</t>
    </r>
    <r>
      <rPr>
        <b/>
        <sz val="10"/>
        <color theme="8"/>
        <rFont val="Arial"/>
        <family val="2"/>
        <scheme val="minor"/>
      </rPr>
      <t>)</t>
    </r>
  </si>
  <si>
    <t>Please calculate and enter here</t>
  </si>
  <si>
    <t>Percentage of ROPS that meets the 
credit requirements</t>
  </si>
  <si>
    <t>Level / Functional Space</t>
  </si>
  <si>
    <t>x</t>
  </si>
  <si>
    <r>
      <t>Total ROPS included in measurements (m</t>
    </r>
    <r>
      <rPr>
        <b/>
        <vertAlign val="superscript"/>
        <sz val="10"/>
        <color theme="1"/>
        <rFont val="Arial"/>
        <family val="2"/>
        <scheme val="minor"/>
      </rPr>
      <t>2</t>
    </r>
    <r>
      <rPr>
        <b/>
        <sz val="10"/>
        <color theme="1"/>
        <rFont val="Arial"/>
        <family val="2"/>
        <scheme val="minor"/>
      </rPr>
      <t>)</t>
    </r>
  </si>
  <si>
    <r>
      <t>Total ROPS that meet the required CO2 levels (m</t>
    </r>
    <r>
      <rPr>
        <b/>
        <vertAlign val="superscript"/>
        <sz val="10"/>
        <color theme="1"/>
        <rFont val="Arial"/>
        <family val="2"/>
        <scheme val="minor"/>
      </rPr>
      <t>2</t>
    </r>
    <r>
      <rPr>
        <b/>
        <sz val="10"/>
        <color theme="1"/>
        <rFont val="Arial"/>
        <family val="2"/>
        <scheme val="minor"/>
      </rPr>
      <t>)</t>
    </r>
  </si>
  <si>
    <t>8.3 Indoor Pollutant Control - Carbon Dioxide</t>
  </si>
  <si>
    <t>Change Log</t>
  </si>
  <si>
    <t>Scorecard Release</t>
  </si>
  <si>
    <t>Summary of Changes</t>
  </si>
  <si>
    <t>Green Star - Performance Submission Guidelines Version 1.0</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</si>
  <si>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</si>
  <si>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</si>
  <si>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</si>
  <si>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</si>
  <si>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</si>
  <si>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</si>
  <si>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</si>
  <si>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</si>
  <si>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</si>
  <si>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</si>
  <si>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</si>
  <si>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Support</t>
  </si>
  <si>
    <t>Cell formatting errors amended.</t>
  </si>
  <si>
    <t>Green Star - Performance Submission Guidelines Version 1.1</t>
  </si>
  <si>
    <t xml:space="preserve">Please ensure to reference the Green Star - Performance v1.1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submission.
For any queries or additional information, please contact your project's GBCA Technical Coordinator. </t>
  </si>
  <si>
    <t>Third Measurement
(if applicable)</t>
  </si>
  <si>
    <t>Fourth Measurement
(if applicable)</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</si>
  <si>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Technical Coordinator will be able to assist with any questions you may have about this process.</t>
  </si>
  <si>
    <t>Initial Release</t>
  </si>
  <si>
    <t>Release 1 - 2/04/2015</t>
  </si>
  <si>
    <t>Release 2 - 05/06/2015</t>
  </si>
  <si>
    <t>Released for Green Star - Performance v1.1,
 - Amended calculation for Verified Compliant Spaces
 - Minor formatting throughout</t>
  </si>
  <si>
    <t>Release 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</si>
</sst>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9]dd\-mmm\-yy;@"/>
  </numFmts>
  <fonts count="29" x14ac:knownFonts="1">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0"/>
      <color theme="1"/>
      <name val="Arial"/>
      <family val="2"/>
      <scheme val="minor"/>
    </font>
    <font>
      <b/>
      <sz val="10"/>
      <color theme="0"/>
      <name val="Arial"/>
      <family val="2"/>
      <scheme val="minor"/>
    </font>
    <font>
      <sz val="10"/>
      <color theme="0"/>
      <name val="Arial"/>
      <family val="2"/>
      <scheme val="minor"/>
    </font>
    <font>
      <i/>
      <sz val="10"/>
      <color rgb="FF3F4450"/>
      <name val="Arial"/>
      <family val="2"/>
    </font>
    <font>
      <sz val="10"/>
      <name val="Arial"/>
      <family val="2"/>
      <scheme val="minor"/>
    </font>
    <font>
      <b/>
      <sz val="10"/>
      <name val="Arial"/>
      <family val="2"/>
      <scheme val="minor"/>
    </font>
    <font>
      <sz val="11"/>
      <name val="Arial"/>
      <family val="2"/>
      <scheme val="minor"/>
    </font>
    <font>
      <sz val="10"/>
      <name val="Arial"/>
      <family val="2"/>
    </font>
    <font>
      <sz val="10"/>
      <color indexed="8"/>
      <name val="Arial"/>
      <family val="2"/>
    </font>
    <font>
      <sz val="11"/>
      <color theme="1"/>
      <name val="Calibri"/>
      <family val="2"/>
    </font>
    <font>
      <b/>
      <sz val="10"/>
      <color theme="8"/>
      <name val="Arial"/>
      <family val="2"/>
      <scheme val="minor"/>
    </font>
    <font>
      <b/>
      <sz val="10"/>
      <color theme="2"/>
      <name val="Arial"/>
      <family val="2"/>
      <scheme val="minor"/>
    </font>
    <font>
      <i/>
      <sz val="10"/>
      <color theme="1"/>
      <name val="Arial"/>
      <family val="2"/>
      <scheme val="minor"/>
    </font>
    <font>
      <sz val="10"/>
      <color rgb="FFFF0000"/>
      <name val="Arial"/>
      <family val="2"/>
      <scheme val="minor"/>
    </font>
    <font>
      <sz val="12"/>
      <name val="Arial"/>
      <family val="2"/>
      <scheme val="minor"/>
    </font>
    <font>
      <b/>
      <i/>
      <sz val="10"/>
      <color theme="0" tint="-0.499984740745262"/>
      <name val="Arial"/>
      <family val="2"/>
      <scheme val="minor"/>
    </font>
    <font>
      <b/>
      <vertAlign val="superscript"/>
      <sz val="10"/>
      <color theme="8"/>
      <name val="Arial"/>
      <family val="2"/>
      <scheme val="minor"/>
    </font>
    <font>
      <b/>
      <vertAlign val="superscript"/>
      <sz val="10"/>
      <color theme="1"/>
      <name val="Arial"/>
      <family val="2"/>
      <scheme val="minor"/>
    </font>
    <font>
      <sz val="10"/>
      <name val="Verdana"/>
      <family val="2"/>
    </font>
    <font>
      <b/>
      <sz val="14"/>
      <color theme="0"/>
      <name val="Arial"/>
      <family val="2"/>
      <scheme val="minor"/>
    </font>
    <font>
      <b/>
      <sz val="14"/>
      <color theme="0"/>
      <name val="Arial"/>
      <family val="2"/>
    </font>
    <font>
      <b/>
      <sz val="10"/>
      <color theme="0"/>
      <name val="Arial"/>
      <family val="2"/>
    </font>
    <font>
      <b/>
      <sz val="10"/>
      <color theme="1"/>
      <name val="Arial"/>
      <family val="2"/>
    </font>
    <font>
      <b/>
      <i/>
      <sz val="10"/>
      <color theme="1"/>
      <name val="Arial"/>
      <family val="2"/>
      <scheme val="minor"/>
    </font>
    <font>
      <b/>
      <i/>
      <sz val="10"/>
      <color theme="0"/>
      <name val="Arial"/>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000000"/>
        <bgColor indexed="64"/>
      </patternFill>
    </fill>
    <fill>
      <patternFill patternType="solid">
        <fgColor theme="9" tint="0.79998168889431442"/>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bottom/>
      <diagonal/>
    </border>
    <border>
      <left style="thin">
        <color indexed="64"/>
      </left>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indexed="64"/>
      </left>
      <right/>
      <top/>
      <bottom/>
      <diagonal/>
    </border>
  </borders>
  <cellStyleXfs count="4">
    <xf numFmtId="0" fontId="0" fillId="0" borderId="0"/>
    <xf numFmtId="0" fontId="11" fillId="0" borderId="0"/>
    <xf numFmtId="165" fontId="11" fillId="0" borderId="0"/>
    <xf numFmtId="165" fontId="22" fillId="0" borderId="0"/>
  </cellStyleXfs>
  <cellXfs count="206">
    <xf numFmtId="0" fontId="0" fillId="0" borderId="0" xfId="0"/>
    <xf numFmtId="0" fontId="1" fillId="2" borderId="0" xfId="0" applyFont="1" applyFill="1"/>
    <xf numFmtId="0" fontId="2" fillId="0" borderId="0" xfId="0" applyFont="1" applyFill="1" applyAlignment="1" applyProtection="1">
      <alignment vertical="center"/>
    </xf>
    <xf numFmtId="0" fontId="2" fillId="0" borderId="0" xfId="0" applyFont="1"/>
    <xf numFmtId="0" fontId="2" fillId="0" borderId="0" xfId="0" applyFont="1" applyAlignment="1">
      <alignment horizontal="center" vertical="center" wrapText="1"/>
    </xf>
    <xf numFmtId="0" fontId="3" fillId="0" borderId="0" xfId="0" applyFont="1" applyFill="1" applyAlignment="1" applyProtection="1">
      <alignment vertical="center"/>
    </xf>
    <xf numFmtId="0" fontId="2" fillId="0" borderId="0" xfId="0" applyFont="1" applyFill="1" applyAlignment="1">
      <alignment horizontal="left"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xf>
    <xf numFmtId="0" fontId="2" fillId="0" borderId="0" xfId="0" applyFont="1" applyFill="1" applyAlignment="1" applyProtection="1">
      <alignment vertical="center" wrapText="1"/>
    </xf>
    <xf numFmtId="14" fontId="2" fillId="0" borderId="0" xfId="0" applyNumberFormat="1" applyFont="1" applyFill="1" applyAlignment="1">
      <alignment horizontal="center" vertical="center" wrapText="1"/>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5" fillId="5" borderId="4"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9" fontId="6" fillId="5" borderId="1" xfId="0"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7" fillId="0" borderId="0" xfId="0" applyFont="1"/>
    <xf numFmtId="0" fontId="4" fillId="4" borderId="4" xfId="0" applyFont="1" applyFill="1" applyBorder="1" applyAlignment="1">
      <alignment vertical="center"/>
    </xf>
    <xf numFmtId="0" fontId="5" fillId="3" borderId="2" xfId="0" applyFont="1" applyFill="1" applyBorder="1" applyAlignment="1">
      <alignment horizontal="center" vertical="center"/>
    </xf>
    <xf numFmtId="14" fontId="2" fillId="0" borderId="14"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4" borderId="4" xfId="0" applyFont="1" applyFill="1" applyBorder="1" applyAlignment="1">
      <alignment horizontal="left" vertical="center" wrapText="1"/>
    </xf>
    <xf numFmtId="3" fontId="4" fillId="4" borderId="18" xfId="0" applyNumberFormat="1" applyFont="1" applyFill="1" applyBorder="1" applyAlignment="1" applyProtection="1">
      <alignment horizontal="center" vertical="center" wrapText="1"/>
    </xf>
    <xf numFmtId="164" fontId="4" fillId="4"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0" borderId="10" xfId="0"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9" xfId="0" applyFont="1" applyFill="1" applyBorder="1" applyAlignment="1" applyProtection="1">
      <alignment vertical="center" wrapText="1"/>
      <protection locked="0"/>
    </xf>
    <xf numFmtId="3" fontId="8" fillId="0" borderId="11"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wrapText="1"/>
      <protection locked="0"/>
    </xf>
    <xf numFmtId="3" fontId="8" fillId="0" borderId="13" xfId="0" applyNumberFormat="1" applyFont="1" applyFill="1" applyBorder="1" applyAlignment="1" applyProtection="1">
      <alignment horizontal="center" vertical="center"/>
      <protection locked="0"/>
    </xf>
    <xf numFmtId="0" fontId="8" fillId="0" borderId="12" xfId="0" quotePrefix="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20" xfId="0" applyFont="1" applyFill="1" applyBorder="1" applyAlignment="1" applyProtection="1">
      <alignment vertical="center" wrapText="1"/>
      <protection locked="0"/>
    </xf>
    <xf numFmtId="3" fontId="8" fillId="0" borderId="15" xfId="0" applyNumberFormat="1" applyFont="1" applyFill="1" applyBorder="1" applyAlignment="1" applyProtection="1">
      <alignment horizontal="center" vertical="center"/>
      <protection locked="0"/>
    </xf>
    <xf numFmtId="3" fontId="9" fillId="0" borderId="9" xfId="0" applyNumberFormat="1" applyFont="1" applyFill="1" applyBorder="1" applyAlignment="1" applyProtection="1">
      <alignment horizontal="center" vertical="center"/>
      <protection locked="0"/>
    </xf>
    <xf numFmtId="14" fontId="8" fillId="0" borderId="10"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14" fontId="8" fillId="0" borderId="12"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9" xfId="0" applyFont="1" applyBorder="1" applyAlignment="1" applyProtection="1">
      <alignment vertical="center" wrapText="1"/>
      <protection locked="0"/>
    </xf>
    <xf numFmtId="0" fontId="0" fillId="6" borderId="0" xfId="0" applyFill="1" applyProtection="1"/>
    <xf numFmtId="3" fontId="12" fillId="6" borderId="1" xfId="1" applyNumberFormat="1" applyFont="1" applyFill="1" applyBorder="1" applyAlignment="1" applyProtection="1">
      <alignment horizontal="left" vertical="center" wrapText="1"/>
    </xf>
    <xf numFmtId="0" fontId="2" fillId="0" borderId="0" xfId="0" applyFont="1" applyAlignment="1" applyProtection="1">
      <alignment horizontal="center" vertical="center" wrapText="1"/>
    </xf>
    <xf numFmtId="3" fontId="4" fillId="4" borderId="20"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10" fillId="0" borderId="0" xfId="0" applyFont="1" applyBorder="1" applyProtection="1">
      <protection locked="0"/>
    </xf>
    <xf numFmtId="0" fontId="8" fillId="0" borderId="0" xfId="0" applyFont="1" applyBorder="1" applyAlignment="1" applyProtection="1">
      <alignment vertical="center" wrapText="1"/>
      <protection locked="0"/>
    </xf>
    <xf numFmtId="0" fontId="8" fillId="0" borderId="24" xfId="0" applyFont="1" applyFill="1" applyBorder="1" applyAlignment="1" applyProtection="1">
      <alignment horizontal="center" vertical="center"/>
      <protection locked="0"/>
    </xf>
    <xf numFmtId="49" fontId="8" fillId="0" borderId="24"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49" fontId="8" fillId="0" borderId="22"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8" fillId="8" borderId="22" xfId="0"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protection locked="0"/>
    </xf>
    <xf numFmtId="14" fontId="8" fillId="0" borderId="23" xfId="0" applyNumberFormat="1" applyFont="1" applyBorder="1" applyAlignment="1" applyProtection="1">
      <alignment horizontal="center" vertical="center"/>
      <protection locked="0"/>
    </xf>
    <xf numFmtId="14" fontId="2" fillId="0" borderId="23" xfId="0" applyNumberFormat="1" applyFont="1" applyBorder="1" applyAlignment="1" applyProtection="1">
      <alignment horizontal="center" vertical="center"/>
      <protection locked="0"/>
    </xf>
    <xf numFmtId="0" fontId="0" fillId="0" borderId="0" xfId="0" applyProtection="1"/>
    <xf numFmtId="0" fontId="16" fillId="0" borderId="0" xfId="0" quotePrefix="1" applyFont="1"/>
    <xf numFmtId="0" fontId="8" fillId="0" borderId="0" xfId="0" applyFont="1" applyFill="1" applyAlignment="1" applyProtection="1">
      <alignment vertical="center"/>
    </xf>
    <xf numFmtId="0" fontId="18" fillId="0" borderId="0" xfId="0" applyFont="1" applyFill="1" applyAlignment="1" applyProtection="1">
      <alignment vertical="center"/>
    </xf>
    <xf numFmtId="0" fontId="8" fillId="0" borderId="0" xfId="0" applyFont="1" applyAlignment="1" applyProtection="1">
      <alignment horizontal="center" vertical="center" wrapText="1"/>
    </xf>
    <xf numFmtId="0" fontId="2" fillId="0" borderId="22" xfId="0" applyFont="1" applyBorder="1" applyAlignment="1" applyProtection="1">
      <alignment vertical="center"/>
      <protection locked="0"/>
    </xf>
    <xf numFmtId="0" fontId="2" fillId="0" borderId="22" xfId="0" applyFont="1" applyBorder="1" applyAlignment="1" applyProtection="1">
      <alignment vertical="center" wrapText="1"/>
      <protection locked="0"/>
    </xf>
    <xf numFmtId="0" fontId="4" fillId="0" borderId="0" xfId="0" applyFont="1" applyFill="1" applyAlignment="1" applyProtection="1">
      <alignment vertical="center"/>
    </xf>
    <xf numFmtId="0" fontId="19" fillId="0" borderId="0" xfId="0" applyFont="1" applyFill="1" applyBorder="1" applyAlignment="1" applyProtection="1">
      <alignment horizontal="center" vertical="center"/>
    </xf>
    <xf numFmtId="0" fontId="8" fillId="0" borderId="0" xfId="0" applyFont="1" applyAlignment="1" applyProtection="1">
      <alignment vertical="center"/>
    </xf>
    <xf numFmtId="0" fontId="4" fillId="7" borderId="1" xfId="0" applyFont="1" applyFill="1" applyBorder="1" applyAlignment="1" applyProtection="1">
      <alignment vertical="center" wrapText="1"/>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wrapText="1"/>
    </xf>
    <xf numFmtId="14" fontId="2" fillId="0" borderId="0" xfId="0" applyNumberFormat="1" applyFont="1" applyFill="1" applyAlignment="1" applyProtection="1">
      <alignment horizontal="center" vertical="center"/>
    </xf>
    <xf numFmtId="14" fontId="2" fillId="0" borderId="0" xfId="0" applyNumberFormat="1" applyFont="1" applyFill="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7" borderId="1" xfId="0" applyFont="1" applyFill="1" applyBorder="1" applyAlignment="1" applyProtection="1">
      <alignment vertical="center"/>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left" vertical="center"/>
      <protection locked="0"/>
    </xf>
    <xf numFmtId="0" fontId="14" fillId="7" borderId="1" xfId="0" applyFont="1" applyFill="1" applyBorder="1" applyAlignment="1" applyProtection="1">
      <alignment horizontal="center" vertical="center"/>
    </xf>
    <xf numFmtId="0" fontId="8" fillId="0" borderId="0" xfId="0" applyFont="1" applyFill="1" applyProtection="1"/>
    <xf numFmtId="0" fontId="4"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4" fillId="7" borderId="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7" fillId="0" borderId="0" xfId="0" applyFont="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6" fillId="0" borderId="0" xfId="0" applyFont="1" applyAlignment="1" applyProtection="1">
      <alignment vertical="center"/>
    </xf>
    <xf numFmtId="0" fontId="14" fillId="7" borderId="1" xfId="0" applyFont="1" applyFill="1" applyBorder="1" applyAlignment="1" applyProtection="1">
      <alignment vertical="center" wrapText="1"/>
    </xf>
    <xf numFmtId="0" fontId="6" fillId="0" borderId="0" xfId="0" applyFont="1" applyAlignment="1" applyProtection="1">
      <alignment horizontal="center" vertical="center" wrapText="1"/>
    </xf>
    <xf numFmtId="0" fontId="17" fillId="0" borderId="0" xfId="0" applyFont="1" applyAlignment="1" applyProtection="1">
      <alignment horizontal="center" vertical="center" wrapText="1"/>
    </xf>
    <xf numFmtId="0" fontId="2" fillId="8" borderId="22" xfId="0" applyFont="1" applyFill="1" applyBorder="1" applyAlignment="1" applyProtection="1">
      <alignment vertical="center"/>
    </xf>
    <xf numFmtId="0" fontId="2" fillId="8" borderId="24" xfId="0" applyFont="1" applyFill="1" applyBorder="1" applyAlignment="1" applyProtection="1">
      <alignment vertical="center"/>
    </xf>
    <xf numFmtId="0" fontId="13"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horizontal="left" vertical="center"/>
    </xf>
    <xf numFmtId="14" fontId="2" fillId="0" borderId="0" xfId="0" applyNumberFormat="1" applyFont="1" applyFill="1" applyAlignment="1" applyProtection="1">
      <alignment horizontal="left" vertical="center"/>
    </xf>
    <xf numFmtId="0" fontId="9"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28"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8" fillId="8" borderId="33" xfId="0" applyFont="1" applyFill="1" applyBorder="1" applyAlignment="1" applyProtection="1">
      <alignment horizontal="center" vertical="center"/>
      <protection locked="0"/>
    </xf>
    <xf numFmtId="0" fontId="2" fillId="8" borderId="33" xfId="0" applyFont="1" applyFill="1" applyBorder="1" applyAlignment="1" applyProtection="1">
      <alignment vertical="center"/>
    </xf>
    <xf numFmtId="3" fontId="4" fillId="7" borderId="1" xfId="0" applyNumberFormat="1" applyFont="1" applyFill="1" applyBorder="1" applyAlignment="1" applyProtection="1">
      <alignment horizontal="center" vertical="center" wrapText="1"/>
    </xf>
    <xf numFmtId="3" fontId="4" fillId="7" borderId="1" xfId="0" applyNumberFormat="1" applyFont="1" applyFill="1" applyBorder="1" applyAlignment="1" applyProtection="1">
      <alignment horizontal="center" vertical="center"/>
      <protection locked="0"/>
    </xf>
    <xf numFmtId="164" fontId="4" fillId="7"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vertical="center" wrapText="1"/>
    </xf>
    <xf numFmtId="49" fontId="8" fillId="0" borderId="33" xfId="0" applyNumberFormat="1"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165" fontId="11" fillId="6" borderId="0" xfId="2" applyFont="1" applyFill="1" applyAlignment="1" applyProtection="1">
      <alignment vertical="top" wrapText="1"/>
      <protection hidden="1"/>
    </xf>
    <xf numFmtId="165" fontId="24" fillId="9" borderId="0" xfId="3" applyFont="1" applyFill="1" applyAlignment="1" applyProtection="1">
      <alignment horizontal="left" vertical="center"/>
    </xf>
    <xf numFmtId="165" fontId="25" fillId="9" borderId="0" xfId="3" applyFont="1" applyFill="1" applyAlignment="1" applyProtection="1"/>
    <xf numFmtId="165" fontId="25" fillId="0" borderId="0" xfId="3" applyFont="1" applyFill="1" applyAlignment="1" applyProtection="1">
      <alignment horizontal="left" vertical="center"/>
    </xf>
    <xf numFmtId="165" fontId="25" fillId="0" borderId="0" xfId="3" applyFont="1" applyFill="1" applyAlignment="1" applyProtection="1"/>
    <xf numFmtId="14" fontId="12" fillId="6" borderId="1" xfId="1" applyNumberFormat="1" applyFont="1" applyFill="1" applyBorder="1" applyAlignment="1" applyProtection="1">
      <alignment horizontal="center" vertical="center" wrapText="1"/>
    </xf>
    <xf numFmtId="0" fontId="26" fillId="7" borderId="1" xfId="1" applyNumberFormat="1"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xf>
    <xf numFmtId="9" fontId="4" fillId="10" borderId="1" xfId="0" applyNumberFormat="1" applyFont="1" applyFill="1" applyBorder="1" applyAlignment="1" applyProtection="1">
      <alignment horizontal="center" vertical="center"/>
    </xf>
    <xf numFmtId="0" fontId="14" fillId="7" borderId="1"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2" fillId="0" borderId="0" xfId="0" applyFont="1" applyProtection="1"/>
    <xf numFmtId="0" fontId="27" fillId="0" borderId="24" xfId="0" applyFont="1" applyBorder="1" applyAlignment="1" applyProtection="1">
      <alignment horizontal="center" vertical="center"/>
    </xf>
    <xf numFmtId="0" fontId="27" fillId="0" borderId="0" xfId="0" applyFont="1" applyAlignment="1" applyProtection="1">
      <alignment horizontal="center" vertical="center"/>
    </xf>
    <xf numFmtId="0" fontId="27" fillId="7" borderId="1"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4" fillId="0" borderId="0" xfId="0" applyFont="1" applyProtection="1"/>
    <xf numFmtId="0" fontId="27" fillId="10" borderId="1" xfId="0" applyFont="1" applyFill="1" applyBorder="1" applyAlignment="1" applyProtection="1">
      <alignment horizontal="center" vertical="center"/>
    </xf>
    <xf numFmtId="20" fontId="8" fillId="0" borderId="27" xfId="0" applyNumberFormat="1" applyFont="1" applyBorder="1" applyAlignment="1" applyProtection="1">
      <alignment horizontal="center" vertical="center"/>
      <protection locked="0"/>
    </xf>
    <xf numFmtId="0" fontId="2" fillId="0" borderId="34" xfId="0" applyFont="1" applyBorder="1" applyAlignment="1" applyProtection="1">
      <alignment vertical="center"/>
      <protection locked="0"/>
    </xf>
    <xf numFmtId="0" fontId="2" fillId="8" borderId="22" xfId="0" applyFont="1" applyFill="1" applyBorder="1" applyAlignment="1" applyProtection="1">
      <alignment vertical="center"/>
      <protection locked="0"/>
    </xf>
    <xf numFmtId="0" fontId="2" fillId="8" borderId="34" xfId="0" applyFont="1" applyFill="1" applyBorder="1" applyAlignment="1" applyProtection="1">
      <alignment vertical="center"/>
      <protection locked="0"/>
    </xf>
    <xf numFmtId="0" fontId="26" fillId="7" borderId="1" xfId="1" applyNumberFormat="1" applyFont="1" applyFill="1" applyBorder="1" applyAlignment="1" applyProtection="1">
      <alignment horizontal="center" vertical="center" wrapText="1"/>
    </xf>
    <xf numFmtId="0" fontId="14" fillId="11" borderId="1" xfId="0" applyFont="1" applyFill="1" applyBorder="1" applyAlignment="1" applyProtection="1">
      <alignment horizontal="center" vertical="center" wrapText="1"/>
    </xf>
    <xf numFmtId="0" fontId="0" fillId="6" borderId="0" xfId="0" applyFill="1"/>
    <xf numFmtId="0" fontId="26" fillId="6" borderId="0" xfId="2" applyNumberFormat="1" applyFont="1" applyFill="1" applyAlignment="1" applyProtection="1">
      <alignment horizontal="left" vertical="top" wrapText="1"/>
      <protection hidden="1"/>
    </xf>
    <xf numFmtId="0" fontId="26" fillId="7" borderId="2"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1" fillId="2" borderId="0" xfId="0" applyFont="1" applyFill="1" applyAlignment="1" applyProtection="1">
      <alignment horizontal="left" vertical="center"/>
    </xf>
    <xf numFmtId="0" fontId="8" fillId="0" borderId="16" xfId="0" applyFont="1" applyBorder="1" applyAlignment="1" applyProtection="1">
      <alignment horizontal="center" vertical="center"/>
      <protection locked="0"/>
    </xf>
    <xf numFmtId="0" fontId="10" fillId="0" borderId="17" xfId="0" applyFont="1" applyBorder="1" applyProtection="1">
      <protection locked="0"/>
    </xf>
    <xf numFmtId="0" fontId="5" fillId="3" borderId="2" xfId="0" applyFont="1" applyFill="1" applyBorder="1" applyAlignment="1">
      <alignment horizontal="left" vertical="center" wrapText="1"/>
    </xf>
    <xf numFmtId="0" fontId="5" fillId="3" borderId="18" xfId="0" applyFont="1" applyFill="1" applyBorder="1" applyAlignment="1">
      <alignment horizontal="left" vertical="center"/>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2" fillId="0" borderId="3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25" xfId="0" applyFont="1" applyBorder="1" applyAlignment="1" applyProtection="1">
      <alignment horizontal="left" vertical="center" wrapText="1"/>
    </xf>
    <xf numFmtId="0" fontId="23" fillId="9" borderId="0" xfId="0" applyFont="1" applyFill="1" applyAlignment="1" applyProtection="1">
      <alignment horizontal="left" vertical="center"/>
    </xf>
    <xf numFmtId="0" fontId="14" fillId="7" borderId="1" xfId="0" applyFont="1" applyFill="1" applyBorder="1" applyAlignment="1" applyProtection="1">
      <alignment horizontal="center" vertical="center" wrapText="1"/>
    </xf>
    <xf numFmtId="0" fontId="2" fillId="10" borderId="4" xfId="0" applyFont="1" applyFill="1" applyBorder="1" applyAlignment="1" applyProtection="1">
      <alignment horizontal="left" vertical="center" wrapText="1"/>
    </xf>
    <xf numFmtId="0" fontId="2" fillId="10" borderId="6" xfId="0" applyFont="1" applyFill="1" applyBorder="1" applyAlignment="1" applyProtection="1">
      <alignment horizontal="left" vertical="center" wrapText="1"/>
    </xf>
    <xf numFmtId="0" fontId="2" fillId="10" borderId="5" xfId="0" applyFont="1" applyFill="1" applyBorder="1" applyAlignment="1" applyProtection="1">
      <alignment horizontal="left" vertical="center" wrapText="1"/>
    </xf>
    <xf numFmtId="0" fontId="2" fillId="10" borderId="7" xfId="0" applyFont="1" applyFill="1" applyBorder="1" applyAlignment="1" applyProtection="1">
      <alignment horizontal="left" vertical="center" wrapText="1"/>
    </xf>
    <xf numFmtId="0" fontId="2" fillId="10" borderId="8" xfId="0" applyFont="1" applyFill="1" applyBorder="1" applyAlignment="1" applyProtection="1">
      <alignment horizontal="left" vertical="center" wrapText="1"/>
    </xf>
    <xf numFmtId="0" fontId="2" fillId="10" borderId="29" xfId="0" applyFont="1" applyFill="1" applyBorder="1" applyAlignment="1" applyProtection="1">
      <alignment horizontal="left" vertical="center" wrapText="1"/>
    </xf>
    <xf numFmtId="0" fontId="2" fillId="10" borderId="25" xfId="0" applyFont="1" applyFill="1" applyBorder="1" applyAlignment="1" applyProtection="1">
      <alignment horizontal="left" vertical="center" wrapText="1"/>
    </xf>
    <xf numFmtId="0" fontId="2" fillId="10" borderId="0" xfId="0" applyFont="1" applyFill="1" applyBorder="1" applyAlignment="1" applyProtection="1">
      <alignment horizontal="left" vertical="center" wrapText="1"/>
    </xf>
    <xf numFmtId="0" fontId="2" fillId="10" borderId="30" xfId="0" applyFont="1" applyFill="1" applyBorder="1" applyAlignment="1" applyProtection="1">
      <alignment horizontal="left" vertical="center" wrapText="1"/>
    </xf>
    <xf numFmtId="0" fontId="2" fillId="10" borderId="26" xfId="0" applyFont="1" applyFill="1" applyBorder="1" applyAlignment="1" applyProtection="1">
      <alignment horizontal="left" vertical="center" wrapText="1"/>
    </xf>
    <xf numFmtId="0" fontId="2" fillId="10" borderId="31" xfId="0" applyFont="1" applyFill="1" applyBorder="1" applyAlignment="1" applyProtection="1">
      <alignment horizontal="left" vertical="center" wrapText="1"/>
    </xf>
    <xf numFmtId="0" fontId="2" fillId="10" borderId="32" xfId="0" applyFont="1" applyFill="1" applyBorder="1" applyAlignment="1" applyProtection="1">
      <alignment horizontal="left" vertical="center" wrapText="1"/>
    </xf>
    <xf numFmtId="0" fontId="14" fillId="7" borderId="4"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2" fillId="0" borderId="23" xfId="0" applyNumberFormat="1" applyFont="1" applyBorder="1" applyAlignment="1" applyProtection="1">
      <alignment horizontal="left" vertical="center"/>
      <protection locked="0"/>
    </xf>
    <xf numFmtId="0" fontId="2" fillId="0" borderId="24" xfId="0" applyNumberFormat="1" applyFont="1" applyBorder="1" applyAlignment="1" applyProtection="1">
      <alignment horizontal="left" vertical="center"/>
      <protection locked="0"/>
    </xf>
    <xf numFmtId="0" fontId="8" fillId="0" borderId="21" xfId="0" applyNumberFormat="1" applyFont="1" applyBorder="1" applyAlignment="1" applyProtection="1">
      <alignment horizontal="left" vertical="center"/>
      <protection locked="0"/>
    </xf>
    <xf numFmtId="0" fontId="8" fillId="0" borderId="22" xfId="0" applyNumberFormat="1" applyFont="1" applyBorder="1" applyAlignment="1" applyProtection="1">
      <alignment horizontal="left" vertical="center"/>
      <protection locked="0"/>
    </xf>
    <xf numFmtId="2" fontId="8" fillId="0" borderId="23" xfId="0" applyNumberFormat="1" applyFont="1" applyBorder="1" applyAlignment="1" applyProtection="1">
      <alignment horizontal="left" vertical="center"/>
      <protection locked="0"/>
    </xf>
    <xf numFmtId="2" fontId="8" fillId="0" borderId="24" xfId="0" applyNumberFormat="1" applyFont="1" applyBorder="1" applyAlignment="1" applyProtection="1">
      <alignment horizontal="left" vertical="center"/>
      <protection locked="0"/>
    </xf>
    <xf numFmtId="14" fontId="2" fillId="0" borderId="23" xfId="0" applyNumberFormat="1" applyFont="1" applyBorder="1" applyAlignment="1" applyProtection="1">
      <alignment horizontal="left" vertical="center"/>
      <protection locked="0"/>
    </xf>
    <xf numFmtId="14" fontId="2" fillId="0" borderId="24" xfId="0" applyNumberFormat="1" applyFont="1" applyBorder="1" applyAlignment="1" applyProtection="1">
      <alignment horizontal="left" vertical="center"/>
      <protection locked="0"/>
    </xf>
    <xf numFmtId="0" fontId="4" fillId="7" borderId="1" xfId="0" applyFont="1" applyFill="1" applyBorder="1" applyAlignment="1" applyProtection="1">
      <alignment horizontal="right" vertical="center"/>
    </xf>
    <xf numFmtId="0" fontId="15" fillId="3" borderId="1" xfId="0" applyFont="1" applyFill="1" applyBorder="1" applyAlignment="1" applyProtection="1">
      <alignment horizontal="right" vertical="center"/>
    </xf>
    <xf numFmtId="0" fontId="4" fillId="7" borderId="1" xfId="0" applyFont="1" applyFill="1" applyBorder="1" applyAlignment="1" applyProtection="1">
      <alignment horizontal="right" vertical="center" wrapText="1"/>
    </xf>
    <xf numFmtId="0" fontId="8" fillId="0" borderId="23" xfId="0" applyFont="1" applyBorder="1" applyAlignment="1" applyProtection="1">
      <alignment horizontal="center" vertical="center"/>
      <protection locked="0"/>
    </xf>
    <xf numFmtId="0" fontId="10" fillId="0" borderId="28" xfId="0" applyFont="1" applyBorder="1" applyProtection="1">
      <protection locked="0"/>
    </xf>
    <xf numFmtId="0" fontId="8" fillId="0" borderId="23"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right" vertical="center"/>
    </xf>
    <xf numFmtId="0" fontId="4" fillId="7" borderId="5" xfId="0" applyFont="1" applyFill="1" applyBorder="1" applyAlignment="1" applyProtection="1">
      <alignment horizontal="right" vertical="center"/>
    </xf>
  </cellXfs>
  <cellStyles count="4">
    <cellStyle name="Normal" xfId="0" builtinId="0"/>
    <cellStyle name="Normal 3" xfId="3"/>
    <cellStyle name="Normal_healthcare edit.xls" xfId="1"/>
    <cellStyle name="Normal_office as built edit.xls" xfId="2"/>
  </cellStyles>
  <dxfs count="5">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ont>
        <color theme="1"/>
      </font>
      <fill>
        <patternFill>
          <bgColor rgb="FFEAEAEA"/>
        </patternFill>
      </fill>
    </dxf>
  </dxfs>
  <tableStyles count="0" defaultTableStyle="TableStyleMedium9" defaultPivotStyle="PivotStyleLight16"/>
  <colors>
    <mruColors>
      <color rgb="FFEAEAEA"/>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0</xdr:colOff>
      <xdr:row>20</xdr:row>
      <xdr:rowOff>171450</xdr:rowOff>
    </xdr:to>
    <xdr:sp macro="" textlink="">
      <xdr:nvSpPr>
        <xdr:cNvPr id="2" name="TextBox 1"/>
        <xdr:cNvSpPr txBox="1"/>
      </xdr:nvSpPr>
      <xdr:spPr>
        <a:xfrm>
          <a:off x="0" y="2390775"/>
          <a:ext cx="11658600" cy="306705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xdr:txBody>
    </xdr:sp>
    <xdr:clientData/>
  </xdr:twoCellAnchor>
  <xdr:twoCellAnchor editAs="oneCell">
    <xdr:from>
      <xdr:col>0</xdr:col>
      <xdr:colOff>0</xdr:colOff>
      <xdr:row>0</xdr:row>
      <xdr:rowOff>0</xdr:rowOff>
    </xdr:from>
    <xdr:to>
      <xdr:col>10</xdr:col>
      <xdr:colOff>676275</xdr:colOff>
      <xdr:row>1</xdr:row>
      <xdr:rowOff>54769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34275" cy="1883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4</xdr:col>
      <xdr:colOff>66675</xdr:colOff>
      <xdr:row>0</xdr:row>
      <xdr:rowOff>1404317</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247650" y="19050"/>
          <a:ext cx="9553575" cy="1385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1060704</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twoCellAnchor>
    <xdr:from>
      <xdr:col>0</xdr:col>
      <xdr:colOff>0</xdr:colOff>
      <xdr:row>4</xdr:row>
      <xdr:rowOff>0</xdr:rowOff>
    </xdr:from>
    <xdr:to>
      <xdr:col>7</xdr:col>
      <xdr:colOff>0</xdr:colOff>
      <xdr:row>5</xdr:row>
      <xdr:rowOff>1</xdr:rowOff>
    </xdr:to>
    <xdr:sp macro="" textlink="">
      <xdr:nvSpPr>
        <xdr:cNvPr id="4" name="TextBox 3"/>
        <xdr:cNvSpPr txBox="1"/>
      </xdr:nvSpPr>
      <xdr:spPr>
        <a:xfrm>
          <a:off x="0" y="1590675"/>
          <a:ext cx="10487025" cy="186690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b="1" u="sng" baseline="0"/>
            <a:t>Note 1:</a:t>
          </a:r>
        </a:p>
        <a:p>
          <a:r>
            <a:rPr lang="en-AU" sz="1000" b="0">
              <a:solidFill>
                <a:schemeClr val="dk1"/>
              </a:solidFill>
              <a:latin typeface="+mn-lt"/>
              <a:ea typeface="+mn-ea"/>
              <a:cs typeface="+mn-cs"/>
            </a:rPr>
            <a:t>This criterion relies on the selection of 10 Regularly Occupied Primary Spaces (ROPS). These 10 ROPS are randomly selected by your Case Manager from the Reporting Template that you submitted with your Round 1 submission. </a:t>
          </a:r>
        </a:p>
        <a:p>
          <a:r>
            <a:rPr lang="en-AU" sz="1000" b="0">
              <a:solidFill>
                <a:schemeClr val="dk1"/>
              </a:solidFill>
              <a:latin typeface="+mn-lt"/>
              <a:ea typeface="+mn-ea"/>
              <a:cs typeface="+mn-cs"/>
            </a:rPr>
            <a:t>As part of the Pre Assessment Review, your Case Manager will send you a list with the 10 ROPS for which detailed documentation must be provided to support your submission. Your Case Manager will unlock your submission to allow you to upload these documents.</a:t>
          </a:r>
        </a:p>
        <a:p>
          <a:endParaRPr lang="en-AU" sz="1000" b="0" u="none" baseline="0"/>
        </a:p>
        <a:p>
          <a:r>
            <a:rPr lang="en-AU" sz="1000" b="1" u="sng" baseline="0"/>
            <a:t>Note 2:</a:t>
          </a:r>
        </a:p>
        <a:p>
          <a:pPr marL="0" marR="0" indent="0" defTabSz="914400" eaLnBrk="1" fontAlgn="auto" latinLnBrk="0" hangingPunct="1">
            <a:lnSpc>
              <a:spcPct val="100000"/>
            </a:lnSpc>
            <a:spcBef>
              <a:spcPts val="0"/>
            </a:spcBef>
            <a:spcAft>
              <a:spcPts val="0"/>
            </a:spcAft>
            <a:buClrTx/>
            <a:buSzTx/>
            <a:buFontTx/>
            <a:buNone/>
            <a:tabLst/>
            <a:defRPr/>
          </a:pPr>
          <a:r>
            <a:rPr lang="en-AU" sz="1000">
              <a:solidFill>
                <a:schemeClr val="dk1"/>
              </a:solidFill>
              <a:latin typeface="+mn-lt"/>
              <a:ea typeface="+mn-ea"/>
              <a:cs typeface="+mn-cs"/>
            </a:rPr>
            <a:t>The periodical measurement and recording of Indoor Pollutants Control:</a:t>
          </a:r>
          <a:r>
            <a:rPr lang="en-AU" sz="1000" baseline="0">
              <a:solidFill>
                <a:schemeClr val="dk1"/>
              </a:solidFill>
              <a:latin typeface="+mn-lt"/>
              <a:ea typeface="+mn-ea"/>
              <a:cs typeface="+mn-cs"/>
            </a:rPr>
            <a:t> Fresh Indoor Air and CO2 Concentration, in order to </a:t>
          </a:r>
          <a:r>
            <a:rPr lang="en-AU" sz="1000">
              <a:solidFill>
                <a:schemeClr val="dk1"/>
              </a:solidFill>
              <a:latin typeface="+mn-lt"/>
              <a:ea typeface="+mn-ea"/>
              <a:cs typeface="+mn-cs"/>
            </a:rPr>
            <a:t>demonstrate compliance with the credit and documenting results for certification, the measurement and recording of indoor air parameters must take place at least </a:t>
          </a:r>
          <a:r>
            <a:rPr lang="en-AU" sz="1000" b="1">
              <a:solidFill>
                <a:schemeClr val="dk1"/>
              </a:solidFill>
              <a:latin typeface="+mn-lt"/>
              <a:ea typeface="+mn-ea"/>
              <a:cs typeface="+mn-cs"/>
            </a:rPr>
            <a:t>four times</a:t>
          </a:r>
          <a:r>
            <a:rPr lang="en-AU" sz="1000">
              <a:solidFill>
                <a:schemeClr val="dk1"/>
              </a:solidFill>
              <a:latin typeface="+mn-lt"/>
              <a:ea typeface="+mn-ea"/>
              <a:cs typeface="+mn-cs"/>
            </a:rPr>
            <a:t> during the performance period (at least once per quarter).</a:t>
          </a:r>
        </a:p>
        <a:p>
          <a:pPr marL="0" marR="0" indent="0" defTabSz="914400" eaLnBrk="1" fontAlgn="auto" latinLnBrk="0" hangingPunct="1">
            <a:lnSpc>
              <a:spcPct val="100000"/>
            </a:lnSpc>
            <a:spcBef>
              <a:spcPts val="0"/>
            </a:spcBef>
            <a:spcAft>
              <a:spcPts val="0"/>
            </a:spcAft>
            <a:buClrTx/>
            <a:buSzTx/>
            <a:buFontTx/>
            <a:buNone/>
            <a:tabLst/>
            <a:defRPr/>
          </a:pPr>
          <a:endParaRPr lang="en-AU" sz="10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AU" sz="1000">
              <a:solidFill>
                <a:schemeClr val="dk1"/>
              </a:solidFill>
              <a:latin typeface="+mn-lt"/>
              <a:ea typeface="+mn-ea"/>
              <a:cs typeface="+mn-cs"/>
            </a:rPr>
            <a:t>For the purposes of </a:t>
          </a:r>
          <a:r>
            <a:rPr lang="en-AU" sz="1000" i="1">
              <a:solidFill>
                <a:schemeClr val="dk1"/>
              </a:solidFill>
              <a:latin typeface="+mn-lt"/>
              <a:ea typeface="+mn-ea"/>
              <a:cs typeface="+mn-cs"/>
            </a:rPr>
            <a:t>Initial Certification</a:t>
          </a:r>
          <a:r>
            <a:rPr lang="en-AU" sz="1000">
              <a:solidFill>
                <a:schemeClr val="dk1"/>
              </a:solidFill>
              <a:latin typeface="+mn-lt"/>
              <a:ea typeface="+mn-ea"/>
              <a:cs typeface="+mn-cs"/>
            </a:rPr>
            <a:t> only, it is acceptable that at least </a:t>
          </a:r>
          <a:r>
            <a:rPr lang="en-AU" sz="1000" b="1">
              <a:solidFill>
                <a:schemeClr val="dk1"/>
              </a:solidFill>
              <a:latin typeface="+mn-lt"/>
              <a:ea typeface="+mn-ea"/>
              <a:cs typeface="+mn-cs"/>
            </a:rPr>
            <a:t>one </a:t>
          </a:r>
          <a:r>
            <a:rPr lang="en-AU" sz="1000">
              <a:solidFill>
                <a:schemeClr val="dk1"/>
              </a:solidFill>
              <a:latin typeface="+mn-lt"/>
              <a:ea typeface="+mn-ea"/>
              <a:cs typeface="+mn-cs"/>
            </a:rPr>
            <a:t>periodical measurement instance has been taken and recorded within </a:t>
          </a:r>
          <a:r>
            <a:rPr lang="en-AU" sz="1000" b="1">
              <a:solidFill>
                <a:schemeClr val="dk1"/>
              </a:solidFill>
              <a:latin typeface="+mn-lt"/>
              <a:ea typeface="+mn-ea"/>
              <a:cs typeface="+mn-cs"/>
            </a:rPr>
            <a:t>three</a:t>
          </a:r>
          <a:r>
            <a:rPr lang="en-AU" sz="1000">
              <a:solidFill>
                <a:schemeClr val="dk1"/>
              </a:solidFill>
              <a:latin typeface="+mn-lt"/>
              <a:ea typeface="+mn-ea"/>
              <a:cs typeface="+mn-cs"/>
            </a:rPr>
            <a:t> months of the end of the performance period.</a:t>
          </a: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7315200" cy="1060704"/>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285750" y="0"/>
          <a:ext cx="7315200" cy="1060704"/>
        </a:xfrm>
        <a:prstGeom prst="rect">
          <a:avLst/>
        </a:prstGeom>
      </xdr:spPr>
    </xdr:pic>
    <xdr:clientData/>
  </xdr:oneCellAnchor>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2319618</xdr:colOff>
      <xdr:row>0</xdr:row>
      <xdr:rowOff>1060704</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8262"/>
        <a:stretch/>
      </xdr:blipFill>
      <xdr:spPr>
        <a:xfrm>
          <a:off x="347382" y="0"/>
          <a:ext cx="2319618" cy="1060704"/>
        </a:xfrm>
        <a:prstGeom prst="rect">
          <a:avLst/>
        </a:prstGeom>
      </xdr:spPr>
    </xdr:pic>
    <xdr:clientData/>
  </xdr:twoCellAnchor>
  <xdr:twoCellAnchor editAs="oneCell">
    <xdr:from>
      <xdr:col>11</xdr:col>
      <xdr:colOff>941294</xdr:colOff>
      <xdr:row>0</xdr:row>
      <xdr:rowOff>11205</xdr:rowOff>
    </xdr:from>
    <xdr:to>
      <xdr:col>14</xdr:col>
      <xdr:colOff>2407</xdr:colOff>
      <xdr:row>1</xdr:row>
      <xdr:rowOff>7350</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2351"/>
        <a:stretch/>
      </xdr:blipFill>
      <xdr:spPr>
        <a:xfrm>
          <a:off x="17100176" y="11205"/>
          <a:ext cx="4944202" cy="1060704"/>
        </a:xfrm>
        <a:prstGeom prst="rect">
          <a:avLst/>
        </a:prstGeom>
      </xdr:spPr>
    </xdr:pic>
    <xdr:clientData/>
  </xdr:twoCellAnchor>
</xdr:wsDr>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showRowColHeaders="0" workbookViewId="0"/>
  </sheetViews>
  <sheetFormatPr defaultRowHeight="14.25" x14ac:dyDescent="0.2"/>
  <sheetData>
    <row r="1" spans="1:17" ht="144" customHeight="1" x14ac:dyDescent="0.2">
      <c r="L1" s="149"/>
    </row>
    <row r="3" spans="1:17" ht="15.75" x14ac:dyDescent="0.25">
      <c r="A3" s="1" t="s">
        <v>20</v>
      </c>
      <c r="B3" s="1"/>
      <c r="C3" s="1"/>
      <c r="D3" s="1"/>
      <c r="E3" s="1"/>
      <c r="F3" s="1"/>
      <c r="G3" s="1"/>
      <c r="H3" s="1"/>
      <c r="I3" s="1"/>
      <c r="J3" s="1"/>
      <c r="K3" s="1"/>
      <c r="L3" s="1"/>
      <c r="M3" s="1"/>
      <c r="N3" s="1"/>
      <c r="O3" s="1"/>
      <c r="P3" s="1"/>
      <c r="Q3" s="1"/>
    </row>
  </sheetData>
  <sheetProtection password="E6B1"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showRowColHeaders="0" workbookViewId="0"/>
  </sheetViews>
  <sheetFormatPr defaultRowHeight="14.25" x14ac:dyDescent="0.2"/>
  <cols>
    <col min="1" max="1" width="4.25" style="57" customWidth="1"/>
    <col min="2" max="2" width="24.25" style="57" customWidth="1"/>
    <col min="3" max="3" width="18.75" style="57" customWidth="1"/>
    <col min="4" max="4" width="80.5" style="57" customWidth="1"/>
    <col min="5" max="16384" width="9" style="57"/>
  </cols>
  <sheetData>
    <row r="1" spans="2:4" ht="117" customHeight="1" x14ac:dyDescent="0.2"/>
    <row r="2" spans="2:4" ht="22.5" customHeight="1" x14ac:dyDescent="0.2"/>
    <row r="3" spans="2:4" ht="56.25" customHeight="1" x14ac:dyDescent="0.2">
      <c r="B3" s="150" t="s">
        <v>127</v>
      </c>
      <c r="C3" s="150"/>
      <c r="D3" s="150"/>
    </row>
    <row r="4" spans="2:4" ht="22.5" customHeight="1" x14ac:dyDescent="0.2">
      <c r="B4" s="124"/>
      <c r="C4" s="124"/>
      <c r="D4" s="124"/>
    </row>
    <row r="5" spans="2:4" ht="33.75" customHeight="1" x14ac:dyDescent="0.2">
      <c r="B5" s="125" t="s">
        <v>123</v>
      </c>
      <c r="C5" s="126"/>
      <c r="D5" s="126"/>
    </row>
    <row r="6" spans="2:4" ht="30" customHeight="1" x14ac:dyDescent="0.2">
      <c r="B6" s="127"/>
      <c r="C6" s="128"/>
      <c r="D6" s="128"/>
    </row>
    <row r="7" spans="2:4" ht="30" customHeight="1" x14ac:dyDescent="0.2">
      <c r="B7" s="147"/>
      <c r="C7" s="130" t="s">
        <v>124</v>
      </c>
      <c r="D7" s="130" t="s">
        <v>125</v>
      </c>
    </row>
    <row r="8" spans="2:4" ht="38.25" x14ac:dyDescent="0.2">
      <c r="B8" s="147" t="s">
        <v>140</v>
      </c>
      <c r="C8" s="129" t="s">
        <v>149</v>
      </c>
      <c r="D8" s="58" t="s">
        <v>148</v>
      </c>
    </row>
    <row r="9" spans="2:4" ht="18" customHeight="1" x14ac:dyDescent="0.2">
      <c r="B9" s="151" t="s">
        <v>126</v>
      </c>
      <c r="C9" s="129" t="s">
        <v>147</v>
      </c>
      <c r="D9" s="58" t="s">
        <v>139</v>
      </c>
    </row>
    <row r="10" spans="2:4" ht="18" customHeight="1" x14ac:dyDescent="0.2">
      <c r="B10" s="152"/>
      <c r="C10" s="129" t="s">
        <v>146</v>
      </c>
      <c r="D10" s="58" t="s">
        <v>145</v>
      </c>
    </row>
  </sheetData>
  <sheetProtection password="E6B1" sheet="1" objects="1" scenarios="1"/>
  <mergeCells count="2">
    <mergeCell ref="B3:D3"/>
    <mergeCell ref="B9:B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topLeftCell="A4" zoomScaleNormal="100" workbookViewId="0">
      <selection activeCell="B13" sqref="B13:C13"/>
    </sheetView>
  </sheetViews>
  <sheetFormatPr defaultRowHeight="12.75" x14ac:dyDescent="0.2"/>
  <cols>
    <col min="1" max="1" width="22" style="9" bestFit="1" customWidth="1"/>
    <col min="2" max="2" width="14.75" style="9" bestFit="1" customWidth="1"/>
    <col min="3" max="3" width="16.75" style="9" customWidth="1"/>
    <col min="4" max="4" width="19.75" style="9" customWidth="1"/>
    <col min="5" max="5" width="22.25" style="9" bestFit="1" customWidth="1"/>
    <col min="6" max="6" width="20.5" style="9" customWidth="1"/>
    <col min="7" max="7" width="21.625" style="9" bestFit="1" customWidth="1"/>
    <col min="8" max="8" width="22.625" style="10" bestFit="1" customWidth="1"/>
    <col min="9" max="9" width="15.125" style="9" bestFit="1" customWidth="1"/>
    <col min="10" max="10" width="18.25" style="9" customWidth="1"/>
    <col min="11" max="13" width="14.875" style="9" customWidth="1"/>
    <col min="14" max="14" width="22" style="9" customWidth="1"/>
    <col min="15" max="15" width="15.25" style="9" customWidth="1"/>
    <col min="16" max="16384" width="9" style="9"/>
  </cols>
  <sheetData>
    <row r="1" spans="1:10" s="2" customFormat="1" ht="84" customHeight="1" x14ac:dyDescent="0.2">
      <c r="H1" s="14"/>
    </row>
    <row r="2" spans="1:10" s="2" customFormat="1" x14ac:dyDescent="0.2">
      <c r="H2" s="14"/>
    </row>
    <row r="3" spans="1:10" s="5" customFormat="1" ht="15.75" x14ac:dyDescent="0.2">
      <c r="A3" s="163" t="s">
        <v>27</v>
      </c>
      <c r="B3" s="163"/>
      <c r="C3" s="163"/>
      <c r="D3" s="163"/>
      <c r="E3" s="163"/>
      <c r="F3" s="163"/>
      <c r="G3" s="163"/>
      <c r="H3" s="163"/>
      <c r="I3" s="163"/>
    </row>
    <row r="4" spans="1:10" s="2" customFormat="1" x14ac:dyDescent="0.2">
      <c r="H4" s="14"/>
    </row>
    <row r="5" spans="1:10" s="2" customFormat="1" ht="147" customHeight="1" x14ac:dyDescent="0.2">
      <c r="H5" s="14"/>
    </row>
    <row r="6" spans="1:10" s="2" customFormat="1" x14ac:dyDescent="0.2">
      <c r="H6" s="14"/>
    </row>
    <row r="7" spans="1:10" ht="13.5" thickBot="1" x14ac:dyDescent="0.25">
      <c r="A7" s="13"/>
      <c r="B7" s="27" t="s">
        <v>5</v>
      </c>
      <c r="C7" s="27" t="s">
        <v>6</v>
      </c>
      <c r="H7" s="9"/>
      <c r="I7" s="10"/>
    </row>
    <row r="8" spans="1:10" x14ac:dyDescent="0.2">
      <c r="A8" s="26" t="s">
        <v>1</v>
      </c>
      <c r="B8" s="52"/>
      <c r="C8" s="53"/>
      <c r="G8" s="6"/>
      <c r="H8" s="6"/>
      <c r="I8" s="12"/>
    </row>
    <row r="9" spans="1:10" x14ac:dyDescent="0.2">
      <c r="A9" s="26" t="s">
        <v>2</v>
      </c>
      <c r="B9" s="54"/>
      <c r="C9" s="55"/>
      <c r="G9" s="7"/>
      <c r="H9" s="7"/>
      <c r="I9" s="15"/>
    </row>
    <row r="10" spans="1:10" x14ac:dyDescent="0.2">
      <c r="A10" s="26" t="s">
        <v>28</v>
      </c>
      <c r="B10" s="54"/>
      <c r="C10" s="55"/>
      <c r="G10" s="7"/>
      <c r="H10" s="7"/>
      <c r="I10" s="15"/>
    </row>
    <row r="11" spans="1:10" ht="13.5" thickBot="1" x14ac:dyDescent="0.25">
      <c r="A11" s="26" t="s">
        <v>29</v>
      </c>
      <c r="B11" s="28"/>
      <c r="C11" s="29"/>
      <c r="G11" s="7"/>
      <c r="H11" s="7"/>
      <c r="I11" s="15"/>
    </row>
    <row r="12" spans="1:10" ht="13.5" thickBot="1" x14ac:dyDescent="0.25">
      <c r="A12" s="16"/>
      <c r="B12" s="17"/>
      <c r="C12" s="17"/>
      <c r="G12" s="7"/>
      <c r="H12" s="7"/>
      <c r="I12" s="15"/>
    </row>
    <row r="13" spans="1:10" ht="39" thickBot="1" x14ac:dyDescent="0.25">
      <c r="A13" s="30" t="s">
        <v>30</v>
      </c>
      <c r="B13" s="164" t="s">
        <v>41</v>
      </c>
      <c r="C13" s="165"/>
      <c r="D13" s="56" t="s">
        <v>39</v>
      </c>
      <c r="G13" s="6"/>
      <c r="H13" s="6"/>
      <c r="I13" s="12"/>
    </row>
    <row r="14" spans="1:10" x14ac:dyDescent="0.2">
      <c r="G14" s="6"/>
      <c r="H14" s="6"/>
      <c r="I14" s="12"/>
    </row>
    <row r="15" spans="1:10" x14ac:dyDescent="0.2">
      <c r="G15" s="8"/>
      <c r="H15" s="8"/>
      <c r="I15" s="11"/>
    </row>
    <row r="16" spans="1:10" ht="12.75" customHeight="1" x14ac:dyDescent="0.2">
      <c r="A16" s="158" t="s">
        <v>24</v>
      </c>
      <c r="B16" s="158"/>
      <c r="C16" s="158"/>
      <c r="D16" s="166" t="b">
        <v>0</v>
      </c>
      <c r="E16" s="166" t="b">
        <v>0</v>
      </c>
      <c r="F16" s="166" t="b">
        <v>0</v>
      </c>
      <c r="G16" s="166" t="b">
        <v>0</v>
      </c>
      <c r="H16" s="158" t="s">
        <v>35</v>
      </c>
      <c r="I16" s="158" t="s">
        <v>21</v>
      </c>
      <c r="J16" s="158" t="s">
        <v>22</v>
      </c>
    </row>
    <row r="17" spans="1:17" ht="63.75" customHeight="1" thickBot="1" x14ac:dyDescent="0.25">
      <c r="A17" s="33" t="s">
        <v>19</v>
      </c>
      <c r="B17" s="33" t="s">
        <v>18</v>
      </c>
      <c r="C17" s="33" t="s">
        <v>0</v>
      </c>
      <c r="D17" s="167"/>
      <c r="E17" s="167"/>
      <c r="F17" s="167"/>
      <c r="G17" s="167"/>
      <c r="H17" s="159"/>
      <c r="I17" s="159"/>
      <c r="J17" s="159"/>
      <c r="K17" s="4"/>
      <c r="L17" s="4"/>
      <c r="N17" s="59" t="s">
        <v>36</v>
      </c>
      <c r="O17" s="4"/>
      <c r="P17" s="4"/>
      <c r="Q17" s="4"/>
    </row>
    <row r="18" spans="1:17" x14ac:dyDescent="0.2">
      <c r="A18" s="34" t="s">
        <v>10</v>
      </c>
      <c r="B18" s="35" t="s">
        <v>9</v>
      </c>
      <c r="C18" s="36" t="s">
        <v>8</v>
      </c>
      <c r="D18" s="35" t="s">
        <v>4</v>
      </c>
      <c r="E18" s="35" t="s">
        <v>4</v>
      </c>
      <c r="F18" s="35" t="s">
        <v>4</v>
      </c>
      <c r="G18" s="35" t="s">
        <v>4</v>
      </c>
      <c r="H18" s="36"/>
      <c r="I18" s="37"/>
      <c r="J18" s="38">
        <v>800</v>
      </c>
      <c r="K18" s="4"/>
      <c r="L18" s="4"/>
      <c r="N18" s="59">
        <v>1</v>
      </c>
      <c r="O18" s="4"/>
      <c r="P18" s="4"/>
      <c r="Q18" s="4"/>
    </row>
    <row r="19" spans="1:17" x14ac:dyDescent="0.2">
      <c r="A19" s="39" t="s">
        <v>11</v>
      </c>
      <c r="B19" s="40" t="s">
        <v>9</v>
      </c>
      <c r="C19" s="41" t="s">
        <v>3</v>
      </c>
      <c r="D19" s="41" t="s">
        <v>4</v>
      </c>
      <c r="E19" s="41" t="s">
        <v>4</v>
      </c>
      <c r="F19" s="41" t="s">
        <v>4</v>
      </c>
      <c r="G19" s="41" t="s">
        <v>4</v>
      </c>
      <c r="H19" s="41"/>
      <c r="I19" s="42"/>
      <c r="J19" s="43">
        <v>1000</v>
      </c>
      <c r="K19" s="4"/>
      <c r="L19" s="4"/>
      <c r="N19" s="59">
        <v>1</v>
      </c>
      <c r="O19" s="4"/>
      <c r="P19" s="4"/>
      <c r="Q19" s="4"/>
    </row>
    <row r="20" spans="1:17" ht="63.75" x14ac:dyDescent="0.2">
      <c r="A20" s="39" t="s">
        <v>12</v>
      </c>
      <c r="B20" s="40" t="s">
        <v>9</v>
      </c>
      <c r="C20" s="41" t="s">
        <v>3</v>
      </c>
      <c r="D20" s="41" t="s">
        <v>7</v>
      </c>
      <c r="E20" s="41" t="s">
        <v>7</v>
      </c>
      <c r="F20" s="41" t="s">
        <v>7</v>
      </c>
      <c r="G20" s="41" t="s">
        <v>7</v>
      </c>
      <c r="H20" s="41" t="s">
        <v>7</v>
      </c>
      <c r="I20" s="42" t="s">
        <v>38</v>
      </c>
      <c r="J20" s="43">
        <v>400</v>
      </c>
      <c r="K20" s="4"/>
      <c r="L20" s="4"/>
      <c r="N20" s="59">
        <v>0</v>
      </c>
      <c r="O20" s="4"/>
      <c r="P20" s="4"/>
      <c r="Q20" s="4"/>
    </row>
    <row r="21" spans="1:17" x14ac:dyDescent="0.2">
      <c r="A21" s="39" t="s">
        <v>13</v>
      </c>
      <c r="B21" s="40" t="s">
        <v>9</v>
      </c>
      <c r="C21" s="41" t="s">
        <v>3</v>
      </c>
      <c r="D21" s="41" t="s">
        <v>4</v>
      </c>
      <c r="E21" s="41" t="s">
        <v>4</v>
      </c>
      <c r="F21" s="41" t="s">
        <v>4</v>
      </c>
      <c r="G21" s="41" t="s">
        <v>4</v>
      </c>
      <c r="H21" s="41"/>
      <c r="I21" s="42"/>
      <c r="J21" s="43">
        <v>500</v>
      </c>
      <c r="K21" s="4"/>
      <c r="L21" s="4"/>
      <c r="N21" s="59">
        <v>1</v>
      </c>
      <c r="O21" s="4"/>
      <c r="P21" s="4"/>
      <c r="Q21" s="4"/>
    </row>
    <row r="22" spans="1:17" x14ac:dyDescent="0.2">
      <c r="A22" s="39" t="s">
        <v>14</v>
      </c>
      <c r="B22" s="40" t="s">
        <v>9</v>
      </c>
      <c r="C22" s="41" t="s">
        <v>3</v>
      </c>
      <c r="D22" s="41" t="s">
        <v>4</v>
      </c>
      <c r="E22" s="41" t="s">
        <v>4</v>
      </c>
      <c r="F22" s="41" t="s">
        <v>4</v>
      </c>
      <c r="G22" s="41" t="s">
        <v>4</v>
      </c>
      <c r="H22" s="41"/>
      <c r="I22" s="42"/>
      <c r="J22" s="43">
        <v>100</v>
      </c>
      <c r="K22" s="4"/>
      <c r="L22" s="4"/>
      <c r="N22" s="59">
        <v>1</v>
      </c>
      <c r="O22" s="4"/>
      <c r="P22" s="4"/>
      <c r="Q22" s="4"/>
    </row>
    <row r="23" spans="1:17" x14ac:dyDescent="0.2">
      <c r="A23" s="44" t="s">
        <v>15</v>
      </c>
      <c r="B23" s="40" t="s">
        <v>9</v>
      </c>
      <c r="C23" s="41" t="s">
        <v>3</v>
      </c>
      <c r="D23" s="41" t="s">
        <v>4</v>
      </c>
      <c r="E23" s="41" t="s">
        <v>4</v>
      </c>
      <c r="F23" s="41" t="s">
        <v>4</v>
      </c>
      <c r="G23" s="41" t="s">
        <v>4</v>
      </c>
      <c r="H23" s="41"/>
      <c r="I23" s="42"/>
      <c r="J23" s="43">
        <v>1000</v>
      </c>
      <c r="K23" s="4"/>
      <c r="L23" s="4"/>
      <c r="N23" s="59">
        <v>1</v>
      </c>
      <c r="O23" s="4"/>
      <c r="P23" s="4"/>
      <c r="Q23" s="4"/>
    </row>
    <row r="24" spans="1:17" x14ac:dyDescent="0.2">
      <c r="A24" s="39" t="s">
        <v>16</v>
      </c>
      <c r="B24" s="40" t="s">
        <v>9</v>
      </c>
      <c r="C24" s="41" t="s">
        <v>3</v>
      </c>
      <c r="D24" s="41" t="s">
        <v>4</v>
      </c>
      <c r="E24" s="41" t="s">
        <v>4</v>
      </c>
      <c r="F24" s="41" t="s">
        <v>4</v>
      </c>
      <c r="G24" s="41" t="s">
        <v>4</v>
      </c>
      <c r="H24" s="41"/>
      <c r="I24" s="42"/>
      <c r="J24" s="43">
        <v>1000</v>
      </c>
      <c r="K24" s="4"/>
      <c r="L24" s="4"/>
      <c r="N24" s="59">
        <v>1</v>
      </c>
      <c r="O24" s="4"/>
      <c r="P24" s="4"/>
      <c r="Q24" s="4"/>
    </row>
    <row r="25" spans="1:17" x14ac:dyDescent="0.2">
      <c r="A25" s="39" t="s">
        <v>17</v>
      </c>
      <c r="B25" s="40" t="s">
        <v>9</v>
      </c>
      <c r="C25" s="41" t="s">
        <v>3</v>
      </c>
      <c r="D25" s="41" t="s">
        <v>4</v>
      </c>
      <c r="E25" s="41" t="s">
        <v>4</v>
      </c>
      <c r="F25" s="41" t="s">
        <v>4</v>
      </c>
      <c r="G25" s="41" t="s">
        <v>4</v>
      </c>
      <c r="H25" s="41"/>
      <c r="I25" s="42"/>
      <c r="J25" s="43">
        <v>1000</v>
      </c>
      <c r="K25" s="4"/>
      <c r="L25" s="4"/>
      <c r="N25" s="59">
        <v>1</v>
      </c>
      <c r="O25" s="4"/>
      <c r="P25" s="4"/>
      <c r="Q25" s="4"/>
    </row>
    <row r="26" spans="1:17" x14ac:dyDescent="0.2">
      <c r="A26" s="39"/>
      <c r="B26" s="40"/>
      <c r="C26" s="41"/>
      <c r="D26" s="41"/>
      <c r="E26" s="41"/>
      <c r="F26" s="41"/>
      <c r="G26" s="41"/>
      <c r="H26" s="41"/>
      <c r="I26" s="42"/>
      <c r="J26" s="43"/>
      <c r="K26" s="4"/>
      <c r="L26" s="4"/>
      <c r="N26" s="59">
        <v>0</v>
      </c>
      <c r="O26" s="4"/>
      <c r="P26" s="4"/>
      <c r="Q26" s="4"/>
    </row>
    <row r="27" spans="1:17" x14ac:dyDescent="0.2">
      <c r="A27" s="39"/>
      <c r="B27" s="40"/>
      <c r="C27" s="41"/>
      <c r="D27" s="41"/>
      <c r="E27" s="41"/>
      <c r="F27" s="41"/>
      <c r="G27" s="41"/>
      <c r="H27" s="41"/>
      <c r="I27" s="42"/>
      <c r="J27" s="43"/>
      <c r="K27" s="4"/>
      <c r="L27" s="4"/>
      <c r="N27" s="59">
        <v>0</v>
      </c>
      <c r="O27" s="4"/>
      <c r="P27" s="4"/>
      <c r="Q27" s="4"/>
    </row>
    <row r="28" spans="1:17" x14ac:dyDescent="0.2">
      <c r="A28" s="39"/>
      <c r="B28" s="40"/>
      <c r="C28" s="41"/>
      <c r="D28" s="41"/>
      <c r="E28" s="41"/>
      <c r="F28" s="41"/>
      <c r="G28" s="41"/>
      <c r="H28" s="41"/>
      <c r="I28" s="42"/>
      <c r="J28" s="43"/>
      <c r="K28" s="4"/>
      <c r="L28" s="4"/>
      <c r="N28" s="59">
        <v>0</v>
      </c>
      <c r="O28" s="4"/>
      <c r="P28" s="4"/>
      <c r="Q28" s="4"/>
    </row>
    <row r="29" spans="1:17" x14ac:dyDescent="0.2">
      <c r="A29" s="39"/>
      <c r="B29" s="40"/>
      <c r="C29" s="41"/>
      <c r="D29" s="41"/>
      <c r="E29" s="41"/>
      <c r="F29" s="41"/>
      <c r="G29" s="41"/>
      <c r="H29" s="41"/>
      <c r="I29" s="42"/>
      <c r="J29" s="43"/>
      <c r="K29" s="4"/>
      <c r="L29" s="4"/>
      <c r="N29" s="59">
        <v>0</v>
      </c>
      <c r="O29" s="4"/>
      <c r="P29" s="4"/>
      <c r="Q29" s="4"/>
    </row>
    <row r="30" spans="1:17" x14ac:dyDescent="0.2">
      <c r="A30" s="39"/>
      <c r="B30" s="40"/>
      <c r="C30" s="41"/>
      <c r="D30" s="41"/>
      <c r="E30" s="41"/>
      <c r="F30" s="41"/>
      <c r="G30" s="41"/>
      <c r="H30" s="41"/>
      <c r="I30" s="42"/>
      <c r="J30" s="43"/>
      <c r="K30" s="4"/>
      <c r="L30" s="4"/>
      <c r="N30" s="59">
        <v>0</v>
      </c>
      <c r="O30" s="4"/>
      <c r="P30" s="4"/>
      <c r="Q30" s="4"/>
    </row>
    <row r="31" spans="1:17" x14ac:dyDescent="0.2">
      <c r="A31" s="39"/>
      <c r="B31" s="40"/>
      <c r="C31" s="41"/>
      <c r="D31" s="41"/>
      <c r="E31" s="41"/>
      <c r="F31" s="41"/>
      <c r="G31" s="41"/>
      <c r="H31" s="41"/>
      <c r="I31" s="42"/>
      <c r="J31" s="43"/>
      <c r="K31" s="4"/>
      <c r="L31" s="4"/>
      <c r="N31" s="59">
        <v>0</v>
      </c>
      <c r="O31" s="4"/>
      <c r="P31" s="4"/>
      <c r="Q31" s="4"/>
    </row>
    <row r="32" spans="1:17" x14ac:dyDescent="0.2">
      <c r="A32" s="39"/>
      <c r="B32" s="40"/>
      <c r="C32" s="41"/>
      <c r="D32" s="41"/>
      <c r="E32" s="41"/>
      <c r="F32" s="41"/>
      <c r="G32" s="41"/>
      <c r="H32" s="41"/>
      <c r="I32" s="42"/>
      <c r="J32" s="43"/>
      <c r="K32" s="4"/>
      <c r="L32" s="4"/>
      <c r="N32" s="59">
        <v>0</v>
      </c>
      <c r="O32" s="4"/>
      <c r="P32" s="4"/>
      <c r="Q32" s="4"/>
    </row>
    <row r="33" spans="1:17" x14ac:dyDescent="0.2">
      <c r="A33" s="39"/>
      <c r="B33" s="40"/>
      <c r="C33" s="41"/>
      <c r="D33" s="41"/>
      <c r="E33" s="41"/>
      <c r="F33" s="41"/>
      <c r="G33" s="41"/>
      <c r="H33" s="41"/>
      <c r="I33" s="42"/>
      <c r="J33" s="43"/>
      <c r="K33" s="4"/>
      <c r="L33" s="4"/>
      <c r="N33" s="59">
        <v>0</v>
      </c>
      <c r="O33" s="4"/>
      <c r="P33" s="4"/>
      <c r="Q33" s="4"/>
    </row>
    <row r="34" spans="1:17" x14ac:dyDescent="0.2">
      <c r="A34" s="39"/>
      <c r="B34" s="40"/>
      <c r="C34" s="41"/>
      <c r="D34" s="41"/>
      <c r="E34" s="41"/>
      <c r="F34" s="41"/>
      <c r="G34" s="41"/>
      <c r="H34" s="41"/>
      <c r="I34" s="42"/>
      <c r="J34" s="43"/>
      <c r="K34" s="4"/>
      <c r="L34" s="4"/>
      <c r="N34" s="59">
        <v>0</v>
      </c>
      <c r="O34" s="4"/>
      <c r="P34" s="4"/>
      <c r="Q34" s="4"/>
    </row>
    <row r="35" spans="1:17" x14ac:dyDescent="0.2">
      <c r="A35" s="39"/>
      <c r="B35" s="40"/>
      <c r="C35" s="41"/>
      <c r="D35" s="41"/>
      <c r="E35" s="41"/>
      <c r="F35" s="41"/>
      <c r="G35" s="41"/>
      <c r="H35" s="41"/>
      <c r="I35" s="42"/>
      <c r="J35" s="43"/>
      <c r="K35" s="4"/>
      <c r="L35" s="4"/>
      <c r="N35" s="59">
        <v>0</v>
      </c>
      <c r="O35" s="4"/>
      <c r="P35" s="4"/>
      <c r="Q35" s="4"/>
    </row>
    <row r="36" spans="1:17" x14ac:dyDescent="0.2">
      <c r="A36" s="39"/>
      <c r="B36" s="40"/>
      <c r="C36" s="41"/>
      <c r="D36" s="41"/>
      <c r="E36" s="41"/>
      <c r="F36" s="41"/>
      <c r="G36" s="41"/>
      <c r="H36" s="41"/>
      <c r="I36" s="42"/>
      <c r="J36" s="43"/>
      <c r="K36" s="4"/>
      <c r="L36" s="4"/>
      <c r="N36" s="59">
        <v>0</v>
      </c>
      <c r="O36" s="4"/>
      <c r="P36" s="4"/>
      <c r="Q36" s="4"/>
    </row>
    <row r="37" spans="1:17" x14ac:dyDescent="0.2">
      <c r="A37" s="39"/>
      <c r="B37" s="40"/>
      <c r="C37" s="41"/>
      <c r="D37" s="41"/>
      <c r="E37" s="41"/>
      <c r="F37" s="41"/>
      <c r="G37" s="41"/>
      <c r="H37" s="41"/>
      <c r="I37" s="42"/>
      <c r="J37" s="43"/>
      <c r="K37" s="4"/>
      <c r="L37" s="4"/>
      <c r="N37" s="59">
        <v>0</v>
      </c>
      <c r="O37" s="4"/>
      <c r="P37" s="4"/>
      <c r="Q37" s="4"/>
    </row>
    <row r="38" spans="1:17" x14ac:dyDescent="0.2">
      <c r="A38" s="39"/>
      <c r="B38" s="40"/>
      <c r="C38" s="41"/>
      <c r="D38" s="41"/>
      <c r="E38" s="41"/>
      <c r="F38" s="41"/>
      <c r="G38" s="41"/>
      <c r="H38" s="41"/>
      <c r="I38" s="42"/>
      <c r="J38" s="43"/>
      <c r="K38" s="4"/>
      <c r="L38" s="4"/>
      <c r="N38" s="59">
        <v>0</v>
      </c>
      <c r="O38" s="4"/>
      <c r="P38" s="4"/>
      <c r="Q38" s="4"/>
    </row>
    <row r="39" spans="1:17" x14ac:dyDescent="0.2">
      <c r="A39" s="39"/>
      <c r="B39" s="40"/>
      <c r="C39" s="41"/>
      <c r="D39" s="41"/>
      <c r="E39" s="41"/>
      <c r="F39" s="41"/>
      <c r="G39" s="41"/>
      <c r="H39" s="41"/>
      <c r="I39" s="42"/>
      <c r="J39" s="43"/>
      <c r="K39" s="4"/>
      <c r="L39" s="4"/>
      <c r="N39" s="59">
        <v>0</v>
      </c>
      <c r="O39" s="4"/>
      <c r="P39" s="4"/>
      <c r="Q39" s="4"/>
    </row>
    <row r="40" spans="1:17" x14ac:dyDescent="0.2">
      <c r="A40" s="39"/>
      <c r="B40" s="40"/>
      <c r="C40" s="41"/>
      <c r="D40" s="41"/>
      <c r="E40" s="41"/>
      <c r="F40" s="41"/>
      <c r="G40" s="41"/>
      <c r="H40" s="41"/>
      <c r="I40" s="42"/>
      <c r="J40" s="43"/>
      <c r="K40" s="4"/>
      <c r="L40" s="4"/>
      <c r="N40" s="59">
        <v>0</v>
      </c>
      <c r="O40" s="4"/>
      <c r="P40" s="4"/>
      <c r="Q40" s="4"/>
    </row>
    <row r="41" spans="1:17" x14ac:dyDescent="0.2">
      <c r="A41" s="39"/>
      <c r="B41" s="40"/>
      <c r="C41" s="41"/>
      <c r="D41" s="41"/>
      <c r="E41" s="41"/>
      <c r="F41" s="41"/>
      <c r="G41" s="41"/>
      <c r="H41" s="41"/>
      <c r="I41" s="42"/>
      <c r="J41" s="43"/>
      <c r="N41" s="59">
        <v>0</v>
      </c>
    </row>
    <row r="42" spans="1:17" x14ac:dyDescent="0.2">
      <c r="A42" s="39"/>
      <c r="B42" s="40"/>
      <c r="C42" s="41"/>
      <c r="D42" s="41"/>
      <c r="E42" s="41"/>
      <c r="F42" s="41"/>
      <c r="G42" s="41"/>
      <c r="H42" s="41"/>
      <c r="I42" s="45"/>
      <c r="J42" s="43"/>
      <c r="N42" s="59">
        <v>0</v>
      </c>
    </row>
    <row r="43" spans="1:17" x14ac:dyDescent="0.2">
      <c r="A43" s="39"/>
      <c r="B43" s="40"/>
      <c r="C43" s="41"/>
      <c r="D43" s="41"/>
      <c r="E43" s="41"/>
      <c r="F43" s="41"/>
      <c r="G43" s="41"/>
      <c r="H43" s="41"/>
      <c r="I43" s="42"/>
      <c r="J43" s="43"/>
      <c r="N43" s="59">
        <v>0</v>
      </c>
    </row>
    <row r="44" spans="1:17" x14ac:dyDescent="0.2">
      <c r="A44" s="39"/>
      <c r="B44" s="40"/>
      <c r="C44" s="41"/>
      <c r="D44" s="41"/>
      <c r="E44" s="41"/>
      <c r="F44" s="41"/>
      <c r="G44" s="41"/>
      <c r="H44" s="41"/>
      <c r="I44" s="42"/>
      <c r="J44" s="43"/>
      <c r="N44" s="59">
        <v>0</v>
      </c>
    </row>
    <row r="45" spans="1:17" x14ac:dyDescent="0.2">
      <c r="A45" s="39"/>
      <c r="B45" s="40"/>
      <c r="C45" s="41"/>
      <c r="D45" s="41"/>
      <c r="E45" s="41"/>
      <c r="F45" s="41"/>
      <c r="G45" s="41"/>
      <c r="H45" s="41"/>
      <c r="I45" s="42"/>
      <c r="J45" s="43"/>
      <c r="N45" s="59">
        <v>0</v>
      </c>
    </row>
    <row r="46" spans="1:17" x14ac:dyDescent="0.2">
      <c r="A46" s="39"/>
      <c r="B46" s="40"/>
      <c r="C46" s="41"/>
      <c r="D46" s="41"/>
      <c r="E46" s="41"/>
      <c r="F46" s="41"/>
      <c r="G46" s="41"/>
      <c r="H46" s="41"/>
      <c r="I46" s="42"/>
      <c r="J46" s="43"/>
      <c r="N46" s="59">
        <v>0</v>
      </c>
    </row>
    <row r="47" spans="1:17" ht="13.5" thickBot="1" x14ac:dyDescent="0.25">
      <c r="A47" s="46"/>
      <c r="B47" s="47"/>
      <c r="C47" s="48"/>
      <c r="D47" s="48"/>
      <c r="E47" s="48"/>
      <c r="F47" s="48"/>
      <c r="G47" s="48"/>
      <c r="H47" s="48"/>
      <c r="I47" s="49"/>
      <c r="J47" s="50"/>
      <c r="N47" s="59">
        <v>0</v>
      </c>
    </row>
    <row r="48" spans="1:17" x14ac:dyDescent="0.2">
      <c r="A48" s="160" t="s">
        <v>23</v>
      </c>
      <c r="B48" s="160"/>
      <c r="C48" s="160"/>
      <c r="D48" s="160"/>
      <c r="E48" s="160"/>
      <c r="F48" s="160"/>
      <c r="G48" s="160"/>
      <c r="H48" s="160"/>
      <c r="I48" s="160"/>
      <c r="J48" s="31">
        <v>5800</v>
      </c>
    </row>
    <row r="49" spans="1:10" ht="13.5" thickBot="1" x14ac:dyDescent="0.25">
      <c r="A49" s="160" t="s">
        <v>37</v>
      </c>
      <c r="B49" s="160"/>
      <c r="C49" s="160"/>
      <c r="D49" s="160"/>
      <c r="E49" s="160"/>
      <c r="F49" s="160"/>
      <c r="G49" s="160"/>
      <c r="H49" s="160"/>
      <c r="I49" s="160"/>
      <c r="J49" s="60">
        <v>5400</v>
      </c>
    </row>
    <row r="50" spans="1:10" ht="13.5" thickBot="1" x14ac:dyDescent="0.25">
      <c r="A50" s="161" t="s">
        <v>25</v>
      </c>
      <c r="B50" s="161"/>
      <c r="C50" s="161"/>
      <c r="D50" s="161"/>
      <c r="E50" s="161"/>
      <c r="F50" s="161"/>
      <c r="G50" s="161"/>
      <c r="H50" s="162"/>
      <c r="I50" s="162"/>
      <c r="J50" s="51">
        <v>8000</v>
      </c>
    </row>
    <row r="51" spans="1:10" x14ac:dyDescent="0.2">
      <c r="A51" s="161" t="s">
        <v>26</v>
      </c>
      <c r="B51" s="161"/>
      <c r="C51" s="161"/>
      <c r="D51" s="161"/>
      <c r="E51" s="161"/>
      <c r="F51" s="161"/>
      <c r="G51" s="161"/>
      <c r="H51" s="161"/>
      <c r="I51" s="161"/>
      <c r="J51" s="32">
        <v>0.67500000000000004</v>
      </c>
    </row>
    <row r="52" spans="1:10" x14ac:dyDescent="0.2">
      <c r="A52" s="153" t="s">
        <v>31</v>
      </c>
      <c r="B52" s="154"/>
      <c r="C52" s="154"/>
      <c r="D52" s="154"/>
      <c r="E52" s="154"/>
      <c r="F52" s="155"/>
      <c r="G52" s="156">
        <v>1</v>
      </c>
      <c r="H52" s="157"/>
      <c r="I52" s="157"/>
      <c r="J52" s="157"/>
    </row>
    <row r="53" spans="1:10" x14ac:dyDescent="0.2">
      <c r="A53" s="18"/>
      <c r="B53" s="18"/>
      <c r="C53" s="19"/>
      <c r="D53" s="19"/>
      <c r="E53" s="19"/>
      <c r="F53" s="19"/>
      <c r="G53" s="20"/>
      <c r="H53" s="20"/>
      <c r="I53" s="19"/>
    </row>
    <row r="54" spans="1:10" x14ac:dyDescent="0.2">
      <c r="A54" s="25" t="s">
        <v>34</v>
      </c>
      <c r="B54" s="18"/>
      <c r="C54" s="19"/>
      <c r="D54" s="19"/>
      <c r="E54" s="19"/>
      <c r="F54" s="19"/>
      <c r="G54" s="20"/>
      <c r="H54" s="20"/>
      <c r="I54" s="19"/>
    </row>
    <row r="55" spans="1:10" x14ac:dyDescent="0.2">
      <c r="A55" s="18"/>
      <c r="B55" s="18"/>
      <c r="C55" s="19"/>
      <c r="D55" s="19"/>
      <c r="E55" s="19"/>
      <c r="F55" s="19"/>
      <c r="G55" s="20"/>
      <c r="H55" s="20"/>
      <c r="I55" s="19"/>
    </row>
    <row r="56" spans="1:10" ht="25.5" x14ac:dyDescent="0.2">
      <c r="A56" s="21" t="s">
        <v>32</v>
      </c>
      <c r="B56" s="22" t="s">
        <v>33</v>
      </c>
      <c r="C56" s="19"/>
      <c r="D56" s="19"/>
      <c r="E56" s="19"/>
      <c r="F56" s="19"/>
      <c r="G56" s="20"/>
      <c r="H56" s="20"/>
      <c r="I56" s="19"/>
    </row>
    <row r="57" spans="1:10" x14ac:dyDescent="0.2">
      <c r="A57" s="23">
        <v>0.4</v>
      </c>
      <c r="B57" s="24">
        <v>1</v>
      </c>
      <c r="C57" s="19"/>
      <c r="D57" s="19"/>
      <c r="E57" s="19"/>
      <c r="F57" s="20"/>
      <c r="G57" s="19"/>
      <c r="H57" s="19"/>
      <c r="I57" s="19"/>
    </row>
    <row r="58" spans="1:10" x14ac:dyDescent="0.2">
      <c r="A58" s="23">
        <v>0.8</v>
      </c>
      <c r="B58" s="24">
        <v>2</v>
      </c>
      <c r="C58" s="19"/>
      <c r="D58" s="19"/>
      <c r="E58" s="19"/>
      <c r="F58" s="20"/>
      <c r="G58" s="19"/>
      <c r="H58" s="19"/>
      <c r="I58" s="19"/>
    </row>
  </sheetData>
  <sheetProtection password="E6B1" sheet="1" objects="1" scenarios="1" selectLockedCells="1"/>
  <mergeCells count="16">
    <mergeCell ref="A3:I3"/>
    <mergeCell ref="B13:C13"/>
    <mergeCell ref="A16:C16"/>
    <mergeCell ref="D16:D17"/>
    <mergeCell ref="E16:E17"/>
    <mergeCell ref="F16:F17"/>
    <mergeCell ref="G16:G17"/>
    <mergeCell ref="H16:H17"/>
    <mergeCell ref="I16:I17"/>
    <mergeCell ref="A52:F52"/>
    <mergeCell ref="G52:J52"/>
    <mergeCell ref="J16:J17"/>
    <mergeCell ref="A48:I48"/>
    <mergeCell ref="A49:I49"/>
    <mergeCell ref="A50:I50"/>
    <mergeCell ref="A51:I51"/>
  </mergeCells>
  <dataValidations count="2">
    <dataValidation type="list" allowBlank="1" showInputMessage="1" showErrorMessage="1" sqref="D18:H47">
      <formula1>yes</formula1>
    </dataValidation>
    <dataValidation type="list" allowBlank="1" showInputMessage="1" showErrorMessage="1" sqref="B13">
      <formula1>method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showRowColHeaders="0" tabSelected="1" workbookViewId="0">
      <selection activeCell="C5" sqref="C5:D5"/>
    </sheetView>
  </sheetViews>
  <sheetFormatPr defaultRowHeight="12.75" x14ac:dyDescent="0.2"/>
  <cols>
    <col min="1" max="1" width="3.75" style="136" customWidth="1"/>
    <col min="2" max="2" width="28.125" style="136" customWidth="1"/>
    <col min="3" max="3" width="37.375" style="136" customWidth="1"/>
    <col min="4" max="4" width="59.25" style="136" customWidth="1"/>
    <col min="5" max="5" width="49.375" style="136" customWidth="1"/>
    <col min="6" max="6" width="33.75" style="136" customWidth="1"/>
    <col min="7" max="16384" width="9" style="136"/>
  </cols>
  <sheetData>
    <row r="1" spans="2:4" ht="83.25" customHeight="1" x14ac:dyDescent="0.2"/>
    <row r="3" spans="2:4" ht="33.75" customHeight="1" x14ac:dyDescent="0.2">
      <c r="B3" s="163" t="s">
        <v>128</v>
      </c>
      <c r="C3" s="163"/>
      <c r="D3" s="163"/>
    </row>
    <row r="4" spans="2:4" ht="26.25" customHeight="1" x14ac:dyDescent="0.2"/>
    <row r="5" spans="2:4" ht="26.25" customHeight="1" x14ac:dyDescent="0.2">
      <c r="B5" s="137" t="s">
        <v>129</v>
      </c>
      <c r="C5" s="170" t="s">
        <v>130</v>
      </c>
      <c r="D5" s="171"/>
    </row>
    <row r="6" spans="2:4" ht="26.25" customHeight="1" x14ac:dyDescent="0.2">
      <c r="B6" s="138"/>
      <c r="C6" s="19"/>
      <c r="D6" s="19"/>
    </row>
    <row r="7" spans="2:4" ht="26.25" customHeight="1" x14ac:dyDescent="0.2">
      <c r="B7" s="139" t="s">
        <v>131</v>
      </c>
      <c r="C7" s="172" t="s">
        <v>132</v>
      </c>
      <c r="D7" s="171"/>
    </row>
    <row r="8" spans="2:4" ht="26.25" customHeight="1" x14ac:dyDescent="0.2">
      <c r="B8" s="138"/>
      <c r="C8" s="19"/>
      <c r="D8" s="19"/>
    </row>
    <row r="9" spans="2:4" ht="26.25" customHeight="1" x14ac:dyDescent="0.2">
      <c r="B9" s="140" t="s">
        <v>133</v>
      </c>
      <c r="C9" s="172" t="s">
        <v>134</v>
      </c>
      <c r="D9" s="171"/>
    </row>
    <row r="10" spans="2:4" ht="26.25" customHeight="1" x14ac:dyDescent="0.2">
      <c r="B10" s="141"/>
      <c r="C10" s="19"/>
      <c r="D10" s="19"/>
    </row>
    <row r="11" spans="2:4" ht="26.25" customHeight="1" x14ac:dyDescent="0.2">
      <c r="B11" s="142" t="s">
        <v>135</v>
      </c>
      <c r="C11" s="172" t="s">
        <v>136</v>
      </c>
      <c r="D11" s="171"/>
    </row>
    <row r="12" spans="2:4" ht="22.5" customHeight="1" x14ac:dyDescent="0.2"/>
    <row r="13" spans="2:4" ht="33.75" customHeight="1" x14ac:dyDescent="0.2">
      <c r="B13" s="163" t="s">
        <v>137</v>
      </c>
      <c r="C13" s="163"/>
      <c r="D13" s="163"/>
    </row>
    <row r="14" spans="2:4" ht="22.5" customHeight="1" x14ac:dyDescent="0.2"/>
    <row r="15" spans="2:4" ht="182.25" customHeight="1" x14ac:dyDescent="0.2">
      <c r="B15" s="168" t="s">
        <v>144</v>
      </c>
      <c r="C15" s="169"/>
      <c r="D15" s="169"/>
    </row>
    <row r="16" spans="2:4" ht="22.5" customHeight="1" x14ac:dyDescent="0.2"/>
    <row r="17" spans="2:4" ht="33.75" customHeight="1" x14ac:dyDescent="0.2">
      <c r="B17" s="163" t="s">
        <v>138</v>
      </c>
      <c r="C17" s="163"/>
      <c r="D17" s="163"/>
    </row>
    <row r="18" spans="2:4" ht="22.5" customHeight="1" x14ac:dyDescent="0.2"/>
    <row r="19" spans="2:4" ht="63" customHeight="1" x14ac:dyDescent="0.2">
      <c r="B19" s="168" t="s">
        <v>141</v>
      </c>
      <c r="C19" s="169"/>
      <c r="D19" s="169"/>
    </row>
    <row r="20" spans="2:4" ht="22.5" customHeight="1" x14ac:dyDescent="0.2"/>
    <row r="21" spans="2:4" ht="22.5" customHeight="1" x14ac:dyDescent="0.2"/>
    <row r="22" spans="2:4" ht="22.5" customHeight="1" x14ac:dyDescent="0.2"/>
    <row r="23" spans="2:4" ht="22.5" customHeight="1" x14ac:dyDescent="0.2"/>
    <row r="24" spans="2:4" ht="22.5" customHeight="1" x14ac:dyDescent="0.2"/>
    <row r="25" spans="2:4" ht="22.5" customHeight="1" x14ac:dyDescent="0.2"/>
    <row r="26" spans="2:4" ht="22.5" customHeight="1" x14ac:dyDescent="0.2"/>
    <row r="27" spans="2:4" ht="22.5" customHeight="1" x14ac:dyDescent="0.2"/>
    <row r="28" spans="2:4" ht="22.5" customHeight="1" x14ac:dyDescent="0.2"/>
    <row r="29" spans="2:4" ht="22.5" customHeight="1" x14ac:dyDescent="0.2"/>
    <row r="30" spans="2:4" ht="22.5" customHeight="1" x14ac:dyDescent="0.2"/>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1"/>
  <sheetViews>
    <sheetView showGridLines="0" showRowColHeaders="0" zoomScale="85" zoomScaleNormal="85" workbookViewId="0"/>
  </sheetViews>
  <sheetFormatPr defaultRowHeight="12.75" x14ac:dyDescent="0.2"/>
  <cols>
    <col min="1" max="1" width="4.5" style="19" customWidth="1"/>
    <col min="2" max="2" width="41.125" style="19" customWidth="1"/>
    <col min="3" max="4" width="26.5" style="19" customWidth="1"/>
    <col min="5" max="5" width="14.25" style="19" customWidth="1"/>
    <col min="6" max="9" width="14.125" style="19" customWidth="1"/>
    <col min="10" max="11" width="21.375" style="19" customWidth="1"/>
    <col min="12" max="12" width="21.375" style="20" customWidth="1"/>
    <col min="13" max="13" width="34.5" style="19" customWidth="1"/>
    <col min="14" max="14" width="21.375" style="19" customWidth="1"/>
    <col min="15" max="15" width="18.25" style="19" customWidth="1"/>
    <col min="16" max="16" width="14.875" style="19" customWidth="1"/>
    <col min="17" max="17" width="22.5" style="75" hidden="1" customWidth="1"/>
    <col min="18" max="18" width="14.875" style="82" hidden="1" customWidth="1"/>
    <col min="19" max="19" width="22" style="19" customWidth="1"/>
    <col min="20" max="20" width="15.25" style="19" customWidth="1"/>
    <col min="21" max="21" width="9" style="19" customWidth="1"/>
    <col min="22" max="16384" width="9" style="19"/>
  </cols>
  <sheetData>
    <row r="1" spans="2:18" s="2" customFormat="1" ht="84" customHeight="1" x14ac:dyDescent="0.2">
      <c r="L1" s="14"/>
      <c r="Q1" s="75" t="s">
        <v>119</v>
      </c>
      <c r="R1" s="75" t="s">
        <v>119</v>
      </c>
    </row>
    <row r="2" spans="2:18" s="2" customFormat="1" x14ac:dyDescent="0.2">
      <c r="L2" s="14"/>
      <c r="Q2" s="75"/>
      <c r="R2" s="75"/>
    </row>
    <row r="3" spans="2:18" s="5" customFormat="1" ht="45" customHeight="1" x14ac:dyDescent="0.2">
      <c r="B3" s="173" t="s">
        <v>122</v>
      </c>
      <c r="C3" s="173"/>
      <c r="D3" s="173"/>
      <c r="E3" s="173"/>
      <c r="F3" s="173"/>
      <c r="G3" s="173"/>
      <c r="H3" s="173"/>
      <c r="I3" s="173"/>
      <c r="J3" s="173"/>
      <c r="K3" s="173"/>
      <c r="L3" s="173"/>
      <c r="M3" s="173"/>
      <c r="N3" s="173"/>
      <c r="Q3" s="76"/>
      <c r="R3" s="76"/>
    </row>
    <row r="4" spans="2:18" s="2" customFormat="1" x14ac:dyDescent="0.2">
      <c r="L4" s="14"/>
      <c r="Q4" s="75"/>
      <c r="R4" s="75"/>
    </row>
    <row r="5" spans="2:18" ht="33.950000000000003" customHeight="1" x14ac:dyDescent="0.2">
      <c r="B5" s="83" t="s">
        <v>99</v>
      </c>
      <c r="E5" s="81"/>
      <c r="F5" s="81"/>
    </row>
    <row r="6" spans="2:18" ht="33.950000000000003" customHeight="1" x14ac:dyDescent="0.2">
      <c r="B6" s="83" t="s">
        <v>101</v>
      </c>
      <c r="C6" s="189"/>
      <c r="D6" s="190"/>
      <c r="E6" s="81"/>
      <c r="F6" s="110"/>
    </row>
    <row r="7" spans="2:18" ht="33.950000000000003" customHeight="1" x14ac:dyDescent="0.2">
      <c r="B7" s="83" t="s">
        <v>102</v>
      </c>
      <c r="C7" s="191"/>
      <c r="D7" s="192"/>
      <c r="E7" s="81"/>
      <c r="F7" s="84"/>
      <c r="G7" s="81"/>
      <c r="H7" s="84"/>
      <c r="J7" s="84"/>
      <c r="K7" s="84"/>
      <c r="L7" s="85"/>
    </row>
    <row r="8" spans="2:18" ht="33.950000000000003" customHeight="1" x14ac:dyDescent="0.2">
      <c r="B8" s="83" t="s">
        <v>103</v>
      </c>
      <c r="C8" s="193"/>
      <c r="D8" s="194"/>
      <c r="E8" s="88"/>
      <c r="F8" s="111"/>
      <c r="H8" s="86"/>
      <c r="J8" s="86"/>
      <c r="K8" s="86"/>
      <c r="L8" s="87"/>
    </row>
    <row r="9" spans="2:18" s="2" customFormat="1" ht="33.950000000000003" customHeight="1" x14ac:dyDescent="0.2">
      <c r="B9" s="83" t="s">
        <v>104</v>
      </c>
      <c r="C9" s="195"/>
      <c r="D9" s="196"/>
      <c r="E9" s="90"/>
      <c r="F9" s="111"/>
      <c r="L9" s="14"/>
      <c r="Q9" s="75"/>
      <c r="R9" s="75"/>
    </row>
    <row r="10" spans="2:18" s="2" customFormat="1" ht="30" customHeight="1" x14ac:dyDescent="0.2">
      <c r="C10" s="91"/>
      <c r="D10" s="91"/>
      <c r="E10" s="90"/>
      <c r="F10" s="90"/>
      <c r="L10" s="14"/>
      <c r="Q10" s="75"/>
      <c r="R10" s="75"/>
    </row>
    <row r="11" spans="2:18" ht="30" customHeight="1" x14ac:dyDescent="0.2">
      <c r="B11" s="80"/>
      <c r="C11" s="92" t="s">
        <v>5</v>
      </c>
      <c r="D11" s="92" t="s">
        <v>6</v>
      </c>
    </row>
    <row r="12" spans="2:18" ht="30" customHeight="1" x14ac:dyDescent="0.2">
      <c r="B12" s="89" t="s">
        <v>1</v>
      </c>
      <c r="C12" s="70"/>
      <c r="D12" s="143"/>
      <c r="E12" s="178" t="s">
        <v>94</v>
      </c>
      <c r="F12" s="179"/>
      <c r="G12" s="180"/>
      <c r="H12" s="84"/>
      <c r="I12" s="84"/>
      <c r="J12" s="84"/>
      <c r="K12" s="84"/>
      <c r="L12" s="85"/>
    </row>
    <row r="13" spans="2:18" ht="30" customHeight="1" x14ac:dyDescent="0.2">
      <c r="B13" s="89" t="s">
        <v>2</v>
      </c>
      <c r="C13" s="71"/>
      <c r="D13" s="114"/>
      <c r="E13" s="181"/>
      <c r="F13" s="182"/>
      <c r="G13" s="183"/>
      <c r="H13" s="86"/>
      <c r="I13" s="86"/>
      <c r="J13" s="86"/>
      <c r="K13" s="86"/>
      <c r="L13" s="87"/>
    </row>
    <row r="14" spans="2:18" ht="30" customHeight="1" x14ac:dyDescent="0.2">
      <c r="B14" s="89" t="s">
        <v>28</v>
      </c>
      <c r="C14" s="71"/>
      <c r="D14" s="114"/>
      <c r="E14" s="181"/>
      <c r="F14" s="182"/>
      <c r="G14" s="183"/>
      <c r="H14" s="86"/>
      <c r="I14" s="86"/>
      <c r="J14" s="86"/>
      <c r="K14" s="86"/>
      <c r="L14" s="87"/>
      <c r="Q14" s="93"/>
    </row>
    <row r="15" spans="2:18" ht="30" customHeight="1" x14ac:dyDescent="0.2">
      <c r="B15" s="89" t="s">
        <v>29</v>
      </c>
      <c r="C15" s="72"/>
      <c r="D15" s="115"/>
      <c r="E15" s="184"/>
      <c r="F15" s="185"/>
      <c r="G15" s="186"/>
      <c r="H15" s="86"/>
      <c r="I15" s="86"/>
      <c r="J15" s="86"/>
      <c r="K15" s="86"/>
      <c r="L15" s="87"/>
      <c r="Q15" s="93"/>
    </row>
    <row r="16" spans="2:18" ht="30" customHeight="1" x14ac:dyDescent="0.2">
      <c r="B16" s="94"/>
      <c r="C16" s="95"/>
      <c r="D16" s="95"/>
      <c r="H16" s="86"/>
      <c r="I16" s="86"/>
      <c r="J16" s="86"/>
      <c r="K16" s="86"/>
      <c r="L16" s="87"/>
    </row>
    <row r="17" spans="2:21" ht="30" customHeight="1" x14ac:dyDescent="0.2">
      <c r="B17" s="96" t="s">
        <v>30</v>
      </c>
      <c r="C17" s="200"/>
      <c r="D17" s="201"/>
      <c r="E17" s="175" t="s">
        <v>110</v>
      </c>
      <c r="F17" s="176"/>
      <c r="G17" s="177"/>
      <c r="H17" s="84"/>
      <c r="I17" s="84"/>
      <c r="J17" s="84"/>
      <c r="K17" s="84"/>
      <c r="L17" s="85"/>
    </row>
    <row r="18" spans="2:21" ht="30" customHeight="1" x14ac:dyDescent="0.2">
      <c r="B18" s="97"/>
      <c r="C18" s="61"/>
      <c r="D18" s="62"/>
      <c r="E18" s="63"/>
      <c r="H18" s="84"/>
      <c r="I18" s="84"/>
      <c r="J18" s="84"/>
      <c r="K18" s="84"/>
      <c r="L18" s="85"/>
    </row>
    <row r="19" spans="2:21" ht="30" customHeight="1" x14ac:dyDescent="0.2">
      <c r="B19" s="96" t="str">
        <f>IF(C17="","Select ROPS compliance pathway",IF(C17=Definitions!$A$1,"8.3A.5 Select measurement pathway","Not applicable for 8.3B"))</f>
        <v>Select ROPS compliance pathway</v>
      </c>
      <c r="C19" s="202"/>
      <c r="D19" s="203"/>
      <c r="E19" s="175" t="s">
        <v>111</v>
      </c>
      <c r="F19" s="176"/>
      <c r="G19" s="177"/>
      <c r="H19" s="98"/>
      <c r="I19" s="84"/>
      <c r="J19" s="84"/>
      <c r="K19" s="84"/>
      <c r="L19" s="85"/>
    </row>
    <row r="20" spans="2:21" x14ac:dyDescent="0.2">
      <c r="H20" s="84"/>
      <c r="I20" s="84"/>
      <c r="J20" s="84"/>
      <c r="K20" s="84"/>
      <c r="L20" s="85"/>
      <c r="S20" s="99"/>
      <c r="T20" s="99"/>
      <c r="U20" s="99"/>
    </row>
    <row r="21" spans="2:21" x14ac:dyDescent="0.2">
      <c r="H21" s="100"/>
      <c r="I21" s="100"/>
      <c r="J21" s="100"/>
      <c r="K21" s="100"/>
      <c r="L21" s="101"/>
      <c r="S21" s="99"/>
      <c r="T21" s="99"/>
      <c r="U21" s="99"/>
    </row>
    <row r="22" spans="2:21" ht="30.75" customHeight="1" x14ac:dyDescent="0.2">
      <c r="B22" s="174" t="s">
        <v>109</v>
      </c>
      <c r="C22" s="174"/>
      <c r="D22" s="174"/>
      <c r="E22" s="174"/>
      <c r="F22" s="174" t="str">
        <f>IF(C17="", "Please select compliance pathway", IF($C$17=Definitions!$A$1,Definitions!B1, IF($C$17=Definitions!$A$2,Definitions!B2)))</f>
        <v>Please select compliance pathway</v>
      </c>
      <c r="G22" s="174"/>
      <c r="H22" s="174"/>
      <c r="I22" s="174"/>
      <c r="J22" s="134" t="s">
        <v>95</v>
      </c>
      <c r="K22" s="135" t="s">
        <v>112</v>
      </c>
      <c r="L22" s="187" t="s">
        <v>113</v>
      </c>
      <c r="M22" s="188"/>
      <c r="N22" s="174" t="s">
        <v>114</v>
      </c>
      <c r="R22" s="82" t="s">
        <v>45</v>
      </c>
      <c r="S22" s="102" t="s">
        <v>46</v>
      </c>
      <c r="T22" s="102" t="s">
        <v>47</v>
      </c>
      <c r="U22" s="99"/>
    </row>
    <row r="23" spans="2:21" ht="51" x14ac:dyDescent="0.2">
      <c r="B23" s="134" t="s">
        <v>118</v>
      </c>
      <c r="C23" s="134" t="s">
        <v>18</v>
      </c>
      <c r="D23" s="134" t="s">
        <v>0</v>
      </c>
      <c r="E23" s="134" t="s">
        <v>115</v>
      </c>
      <c r="F23" s="148" t="s">
        <v>42</v>
      </c>
      <c r="G23" s="148" t="s">
        <v>43</v>
      </c>
      <c r="H23" s="148" t="s">
        <v>142</v>
      </c>
      <c r="I23" s="148" t="s">
        <v>143</v>
      </c>
      <c r="J23" s="134" t="str">
        <f>IF(C17=Definitions!A1,"PPM",IF(C17=Definitions!A2,"L/s",""))</f>
        <v/>
      </c>
      <c r="K23" s="134" t="s">
        <v>98</v>
      </c>
      <c r="L23" s="103" t="s">
        <v>48</v>
      </c>
      <c r="M23" s="103" t="s">
        <v>49</v>
      </c>
      <c r="N23" s="174"/>
      <c r="O23" s="59"/>
      <c r="P23" s="59"/>
      <c r="R23" s="77" t="s">
        <v>36</v>
      </c>
      <c r="S23" s="104"/>
      <c r="T23" s="104"/>
      <c r="U23" s="105"/>
    </row>
    <row r="24" spans="2:21" ht="18.75" customHeight="1" x14ac:dyDescent="0.2">
      <c r="B24" s="66"/>
      <c r="C24" s="67"/>
      <c r="D24" s="66"/>
      <c r="E24" s="78"/>
      <c r="F24" s="78"/>
      <c r="G24" s="78"/>
      <c r="H24" s="78"/>
      <c r="I24" s="78"/>
      <c r="J24" s="79" t="str">
        <f>IF(C$17=Definitions!A$1,Definitions!C$1,IF(C$17=Definitions!A$2,Definitions!C$2,""))</f>
        <v/>
      </c>
      <c r="K24" s="106" t="str">
        <f>IF(SUM(F24:I24)&gt;0,IF(C$17=Definitions!A$1,IF(OR(F24&gt;J24,G24&gt;J24,H24&gt;J24,I24&gt;J24),"No","Yes"),IF(C$17=Definitions!A$2, IF(OR(AND(0&lt;F24,F24&lt;J24),AND(0&lt;G24,G24&lt;J24),AND(0&lt;H24,H24&lt;J24),AND(0&lt;I24,I24&lt;J24)),"No","Yes"),"No")),"No")</f>
        <v>No</v>
      </c>
      <c r="L24" s="69"/>
      <c r="M24" s="145"/>
      <c r="N24" s="107" t="str">
        <f t="shared" ref="N24:N53" si="0">IF(E24=0,"",IF(OR(R24=1,S24=1,T24=1),E24,0))</f>
        <v/>
      </c>
      <c r="O24" s="59"/>
      <c r="Q24" s="75">
        <f>IF(AND(SUM(F24:I24)&gt;0,K24="No"),1,0)</f>
        <v>0</v>
      </c>
      <c r="R24" s="77">
        <f>IF(OR(K24=Definitions!A$4,L24=Definitions!A$4),1,0)</f>
        <v>0</v>
      </c>
      <c r="S24" s="104">
        <f>IF(OR(AND(F24=Definitions!A$4,G24=Definitions!A$4,H24=Definitions!A$4,I24=""),L24=Definitions!A$4),1,0)</f>
        <v>0</v>
      </c>
      <c r="T24" s="104">
        <f>IF(OR(AND(F24=Definitions!A$4,G24=Definitions!A$4,H24="", I24=""),L24=Definitions!A$4),1,0)</f>
        <v>0</v>
      </c>
      <c r="U24" s="99"/>
    </row>
    <row r="25" spans="2:21" ht="18.75" customHeight="1" x14ac:dyDescent="0.2">
      <c r="B25" s="64"/>
      <c r="C25" s="65"/>
      <c r="D25" s="66"/>
      <c r="E25" s="78"/>
      <c r="F25" s="78"/>
      <c r="G25" s="78"/>
      <c r="H25" s="78"/>
      <c r="I25" s="78"/>
      <c r="J25" s="79" t="str">
        <f>IF(C$17=Definitions!A$1,Definitions!C$1,IF(C$17=Definitions!A$2,Definitions!C$2,""))</f>
        <v/>
      </c>
      <c r="K25" s="107" t="str">
        <f>IF(SUM(F25:I25)&gt;0,IF(C$17=Definitions!A$1,IF(OR(F25&gt;J25,G25&gt;J25,H25&gt;J25,I25&gt;J25),"No","Yes"),IF(C$17=Definitions!A$2, IF(OR(AND(0&lt;F25,F25&lt;J25),AND(0&lt;G25,G25&lt;J25),AND(0&lt;H25,H25&lt;J25),AND(0&lt;I25,I25&lt;J25)),"No","Yes"),"No")),"No")</f>
        <v>No</v>
      </c>
      <c r="L25" s="69"/>
      <c r="M25" s="145"/>
      <c r="N25" s="107" t="str">
        <f t="shared" si="0"/>
        <v/>
      </c>
      <c r="O25" s="59"/>
      <c r="Q25" s="75">
        <f t="shared" ref="Q25:Q53" si="1">IF(AND(SUM(F25:I25)&gt;0,K25="No"),1,0)</f>
        <v>0</v>
      </c>
      <c r="R25" s="77">
        <f>IF(OR(K25=Definitions!A$4,L25=Definitions!A$4),1,0)</f>
        <v>0</v>
      </c>
      <c r="S25" s="104">
        <f>IF(OR(AND(F25=Definitions!A$4,G25=Definitions!A$4,H25=Definitions!A$4),L25=Definitions!A$4),1,0)</f>
        <v>0</v>
      </c>
      <c r="T25" s="104">
        <f>IF(OR(AND(F25=Definitions!A$4,G25=Definitions!A$4,H25="", I25=""),L25=Definitions!A$4),1,0)</f>
        <v>0</v>
      </c>
      <c r="U25" s="99"/>
    </row>
    <row r="26" spans="2:21" ht="18.75" customHeight="1" x14ac:dyDescent="0.2">
      <c r="B26" s="64"/>
      <c r="C26" s="65"/>
      <c r="D26" s="66"/>
      <c r="E26" s="78"/>
      <c r="F26" s="78"/>
      <c r="G26" s="78"/>
      <c r="H26" s="78"/>
      <c r="I26" s="78"/>
      <c r="J26" s="79" t="str">
        <f>IF(C$17=Definitions!A$1,Definitions!C$1,IF(C$17=Definitions!A$2,Definitions!C$2,""))</f>
        <v/>
      </c>
      <c r="K26" s="107" t="str">
        <f>IF(SUM(F26:I26)&gt;0,IF(C$17=Definitions!A$1,IF(OR(F26&gt;J26,G26&gt;J26,H26&gt;J26,I26&gt;J26),"No","Yes"),IF(C$17=Definitions!A$2, IF(OR(AND(0&lt;F26,F26&lt;J26),AND(0&lt;G26,G26&lt;J26),AND(0&lt;H26,H26&lt;J26),AND(0&lt;I26,I26&lt;J26)),"No","Yes"),"No")),"No")</f>
        <v>No</v>
      </c>
      <c r="L26" s="69"/>
      <c r="M26" s="145"/>
      <c r="N26" s="107" t="str">
        <f t="shared" si="0"/>
        <v/>
      </c>
      <c r="O26" s="108"/>
      <c r="Q26" s="75">
        <f t="shared" si="1"/>
        <v>0</v>
      </c>
      <c r="R26" s="77">
        <f>IF(OR(K26=Definitions!A$4,L26=Definitions!A$4),1,0)</f>
        <v>0</v>
      </c>
      <c r="S26" s="104">
        <f>IF(OR(AND(F26=Definitions!A$4,G26=Definitions!A$4,H26=Definitions!A$4),L26=Definitions!A$4),1,0)</f>
        <v>0</v>
      </c>
      <c r="T26" s="104">
        <f>IF(OR(AND(F26=Definitions!A$4,G26=Definitions!A$4,H26="", I26=""),L26=Definitions!A$4),1,0)</f>
        <v>0</v>
      </c>
      <c r="U26" s="99"/>
    </row>
    <row r="27" spans="2:21" ht="18.75" customHeight="1" x14ac:dyDescent="0.2">
      <c r="B27" s="64"/>
      <c r="C27" s="65"/>
      <c r="D27" s="66"/>
      <c r="E27" s="78"/>
      <c r="F27" s="78"/>
      <c r="G27" s="78"/>
      <c r="H27" s="78"/>
      <c r="I27" s="78"/>
      <c r="J27" s="79" t="str">
        <f>IF(C$17=Definitions!A$1,Definitions!C$1,IF(C$17=Definitions!A$2,Definitions!C$2,""))</f>
        <v/>
      </c>
      <c r="K27" s="107" t="str">
        <f>IF(SUM(F27:I27)&gt;0,IF(C$17=Definitions!A$1,IF(OR(F27&gt;J27,G27&gt;J27,H27&gt;J27,I27&gt;J27),"No","Yes"),IF(C$17=Definitions!A$2, IF(OR(AND(0&lt;F27,F27&lt;J27),AND(0&lt;G27,G27&lt;J27),AND(0&lt;H27,H27&lt;J27),AND(0&lt;I27,I27&lt;J27)),"No","Yes"),"No")),"No")</f>
        <v>No</v>
      </c>
      <c r="L27" s="69"/>
      <c r="M27" s="145"/>
      <c r="N27" s="107" t="str">
        <f t="shared" si="0"/>
        <v/>
      </c>
      <c r="O27" s="59"/>
      <c r="Q27" s="75">
        <f t="shared" si="1"/>
        <v>0</v>
      </c>
      <c r="R27" s="77">
        <f>IF(OR(K27=Definitions!A$4,L27=Definitions!A$4),1,0)</f>
        <v>0</v>
      </c>
      <c r="S27" s="104">
        <f>IF(OR(AND(F27=Definitions!A$4,G27=Definitions!A$4,H27=Definitions!A$4),L27=Definitions!A$4),1,0)</f>
        <v>0</v>
      </c>
      <c r="T27" s="104">
        <f>IF(OR(AND(F27=Definitions!A$4,G27=Definitions!A$4,H27="", I27=""),L27=Definitions!A$4),1,0)</f>
        <v>0</v>
      </c>
      <c r="U27" s="99"/>
    </row>
    <row r="28" spans="2:21" ht="18.75" customHeight="1" x14ac:dyDescent="0.2">
      <c r="B28" s="64"/>
      <c r="C28" s="65"/>
      <c r="D28" s="66"/>
      <c r="E28" s="78"/>
      <c r="F28" s="78"/>
      <c r="G28" s="78"/>
      <c r="H28" s="78"/>
      <c r="I28" s="78"/>
      <c r="J28" s="79" t="str">
        <f>IF(C$17=Definitions!A$1,Definitions!C$1,IF(C$17=Definitions!A$2,Definitions!C$2,""))</f>
        <v/>
      </c>
      <c r="K28" s="107" t="str">
        <f>IF(SUM(F28:I28)&gt;0,IF(C$17=Definitions!A$1,IF(OR(F28&gt;J28,G28&gt;J28,H28&gt;J28,I28&gt;J28),"No","Yes"),IF(C$17=Definitions!A$2, IF(OR(AND(0&lt;F28,F28&lt;J28),AND(0&lt;G28,G28&lt;J28),AND(0&lt;H28,H28&lt;J28),AND(0&lt;I28,I28&lt;J28)),"No","Yes"),"No")),"No")</f>
        <v>No</v>
      </c>
      <c r="L28" s="69"/>
      <c r="M28" s="145"/>
      <c r="N28" s="107" t="str">
        <f t="shared" si="0"/>
        <v/>
      </c>
      <c r="O28" s="59"/>
      <c r="Q28" s="75">
        <f t="shared" si="1"/>
        <v>0</v>
      </c>
      <c r="R28" s="77">
        <f>IF(OR(K28=Definitions!A$4,L28=Definitions!A$4),1,0)</f>
        <v>0</v>
      </c>
      <c r="S28" s="104">
        <f>IF(OR(AND(F28=Definitions!A$4,G28=Definitions!A$4,H28=Definitions!A$4),L28=Definitions!A$4),1,0)</f>
        <v>0</v>
      </c>
      <c r="T28" s="104">
        <f>IF(OR(AND(F28=Definitions!A$4,G28=Definitions!A$4,H28="", I28=""),L28=Definitions!A$4),1,0)</f>
        <v>0</v>
      </c>
      <c r="U28" s="99"/>
    </row>
    <row r="29" spans="2:21" ht="18.75" customHeight="1" x14ac:dyDescent="0.2">
      <c r="B29" s="64"/>
      <c r="C29" s="65"/>
      <c r="D29" s="66"/>
      <c r="E29" s="78"/>
      <c r="F29" s="78"/>
      <c r="G29" s="78"/>
      <c r="H29" s="78"/>
      <c r="I29" s="78"/>
      <c r="J29" s="79" t="str">
        <f>IF(C$17=Definitions!A$1,Definitions!C$1,IF(C$17=Definitions!A$2,Definitions!C$2,""))</f>
        <v/>
      </c>
      <c r="K29" s="107" t="str">
        <f>IF(SUM(F29:I29)&gt;0,IF(C$17=Definitions!A$1,IF(OR(F29&gt;J29,G29&gt;J29,H29&gt;J29,I29&gt;J29),"No","Yes"),IF(C$17=Definitions!A$2, IF(OR(AND(0&lt;F29,F29&lt;J29),AND(0&lt;G29,G29&lt;J29),AND(0&lt;H29,H29&lt;J29),AND(0&lt;I29,I29&lt;J29)),"No","Yes"),"No")),"No")</f>
        <v>No</v>
      </c>
      <c r="L29" s="69"/>
      <c r="M29" s="145"/>
      <c r="N29" s="107" t="str">
        <f t="shared" si="0"/>
        <v/>
      </c>
      <c r="O29" s="59"/>
      <c r="Q29" s="75">
        <f t="shared" si="1"/>
        <v>0</v>
      </c>
      <c r="R29" s="77">
        <f>IF(OR(K29=Definitions!A$4,L29=Definitions!A$4),1,0)</f>
        <v>0</v>
      </c>
      <c r="S29" s="104">
        <f>IF(OR(AND(F29=Definitions!A$4,G29=Definitions!A$4,H29=Definitions!A$4),L29=Definitions!A$4),1,0)</f>
        <v>0</v>
      </c>
      <c r="T29" s="104">
        <f>IF(OR(AND(F29=Definitions!A$4,G29=Definitions!A$4,H29="", I29=""),L29=Definitions!A$4),1,0)</f>
        <v>0</v>
      </c>
      <c r="U29" s="99"/>
    </row>
    <row r="30" spans="2:21" ht="18.75" customHeight="1" x14ac:dyDescent="0.2">
      <c r="B30" s="64"/>
      <c r="C30" s="65"/>
      <c r="D30" s="66"/>
      <c r="E30" s="78"/>
      <c r="F30" s="78"/>
      <c r="G30" s="78"/>
      <c r="H30" s="78"/>
      <c r="I30" s="78"/>
      <c r="J30" s="79" t="str">
        <f>IF(C$17=Definitions!A$1,Definitions!C$1,IF(C$17=Definitions!A$2,Definitions!C$2,""))</f>
        <v/>
      </c>
      <c r="K30" s="107" t="str">
        <f>IF(SUM(F30:I30)&gt;0,IF(C$17=Definitions!A$1,IF(OR(F30&gt;J30,G30&gt;J30,H30&gt;J30,I30&gt;J30),"No","Yes"),IF(C$17=Definitions!A$2, IF(OR(AND(0&lt;F30,F30&lt;J30),AND(0&lt;G30,G30&lt;J30),AND(0&lt;H30,H30&lt;J30),AND(0&lt;I30,I30&lt;J30)),"No","Yes"),"No")),"No")</f>
        <v>No</v>
      </c>
      <c r="L30" s="69"/>
      <c r="M30" s="145"/>
      <c r="N30" s="107" t="str">
        <f t="shared" si="0"/>
        <v/>
      </c>
      <c r="O30" s="59"/>
      <c r="Q30" s="75">
        <f t="shared" si="1"/>
        <v>0</v>
      </c>
      <c r="R30" s="77">
        <f>IF(OR(K30=Definitions!A$4,L30=Definitions!A$4),1,0)</f>
        <v>0</v>
      </c>
      <c r="S30" s="104">
        <f>IF(OR(AND(F30=Definitions!A$4,G30=Definitions!A$4,H30=Definitions!A$4),L30=Definitions!A$4),1,0)</f>
        <v>0</v>
      </c>
      <c r="T30" s="104">
        <f>IF(OR(AND(F30=Definitions!A$4,G30=Definitions!A$4,H30="", I30=""),L30=Definitions!A$4),1,0)</f>
        <v>0</v>
      </c>
      <c r="U30" s="99"/>
    </row>
    <row r="31" spans="2:21" ht="18.75" customHeight="1" x14ac:dyDescent="0.2">
      <c r="B31" s="64"/>
      <c r="C31" s="65"/>
      <c r="D31" s="66"/>
      <c r="E31" s="78"/>
      <c r="F31" s="78"/>
      <c r="G31" s="78"/>
      <c r="H31" s="78"/>
      <c r="I31" s="78"/>
      <c r="J31" s="79" t="str">
        <f>IF(C$17=Definitions!A$1,Definitions!C$1,IF(C$17=Definitions!A$2,Definitions!C$2,""))</f>
        <v/>
      </c>
      <c r="K31" s="107" t="str">
        <f>IF(SUM(F31:I31)&gt;0,IF(C$17=Definitions!A$1,IF(OR(F31&gt;J31,G31&gt;J31,H31&gt;J31,I31&gt;J31),"No","Yes"),IF(C$17=Definitions!A$2, IF(OR(AND(0&lt;F31,F31&lt;J31),AND(0&lt;G31,G31&lt;J31),AND(0&lt;H31,H31&lt;J31),AND(0&lt;I31,I31&lt;J31)),"No","Yes"),"No")),"No")</f>
        <v>No</v>
      </c>
      <c r="L31" s="69"/>
      <c r="M31" s="145"/>
      <c r="N31" s="107" t="str">
        <f t="shared" si="0"/>
        <v/>
      </c>
      <c r="O31" s="59"/>
      <c r="Q31" s="75">
        <f t="shared" si="1"/>
        <v>0</v>
      </c>
      <c r="R31" s="77">
        <f>IF(OR(K31=Definitions!A$4,L31=Definitions!A$4),1,0)</f>
        <v>0</v>
      </c>
      <c r="S31" s="104">
        <f>IF(OR(AND(F31=Definitions!A$4,G31=Definitions!A$4,H31=Definitions!A$4),L31=Definitions!A$4),1,0)</f>
        <v>0</v>
      </c>
      <c r="T31" s="104">
        <f>IF(OR(AND(F31=Definitions!A$4,G31=Definitions!A$4,H31="", I31=""),L31=Definitions!A$4),1,0)</f>
        <v>0</v>
      </c>
      <c r="U31" s="99"/>
    </row>
    <row r="32" spans="2:21" ht="18.75" customHeight="1" x14ac:dyDescent="0.2">
      <c r="B32" s="64"/>
      <c r="C32" s="65"/>
      <c r="D32" s="66"/>
      <c r="E32" s="78"/>
      <c r="F32" s="78"/>
      <c r="G32" s="78"/>
      <c r="H32" s="78"/>
      <c r="I32" s="78"/>
      <c r="J32" s="79" t="str">
        <f>IF(C$17=Definitions!A$1,Definitions!C$1,IF(C$17=Definitions!A$2,Definitions!C$2,""))</f>
        <v/>
      </c>
      <c r="K32" s="107" t="str">
        <f>IF(SUM(F32:I32)&gt;0,IF(C$17=Definitions!A$1,IF(OR(F32&gt;J32,G32&gt;J32,H32&gt;J32,I32&gt;J32),"No","Yes"),IF(C$17=Definitions!A$2, IF(OR(AND(0&lt;F32,F32&lt;J32),AND(0&lt;G32,G32&lt;J32),AND(0&lt;H32,H32&lt;J32),AND(0&lt;I32,I32&lt;J32)),"No","Yes"),"No")),"No")</f>
        <v>No</v>
      </c>
      <c r="L32" s="69"/>
      <c r="M32" s="145"/>
      <c r="N32" s="107" t="str">
        <f t="shared" si="0"/>
        <v/>
      </c>
      <c r="O32" s="59"/>
      <c r="Q32" s="75">
        <f t="shared" si="1"/>
        <v>0</v>
      </c>
      <c r="R32" s="77">
        <f>IF(OR(K32=Definitions!A$4,L32=Definitions!A$4),1,0)</f>
        <v>0</v>
      </c>
      <c r="S32" s="104">
        <f>IF(OR(AND(F32=Definitions!A$4,G32=Definitions!A$4,H32=Definitions!A$4),L32=Definitions!A$4),1,0)</f>
        <v>0</v>
      </c>
      <c r="T32" s="104">
        <f>IF(OR(AND(F32=Definitions!A$4,G32=Definitions!A$4,H32="", I32=""),L32=Definitions!A$4),1,0)</f>
        <v>0</v>
      </c>
      <c r="U32" s="99"/>
    </row>
    <row r="33" spans="2:21" ht="18.75" customHeight="1" x14ac:dyDescent="0.2">
      <c r="B33" s="64"/>
      <c r="C33" s="65"/>
      <c r="D33" s="66"/>
      <c r="E33" s="78"/>
      <c r="F33" s="78"/>
      <c r="G33" s="78"/>
      <c r="H33" s="78"/>
      <c r="I33" s="78"/>
      <c r="J33" s="79" t="str">
        <f>IF(C$17=Definitions!A$1,Definitions!C$1,IF(C$17=Definitions!A$2,Definitions!C$2,""))</f>
        <v/>
      </c>
      <c r="K33" s="107" t="str">
        <f>IF(SUM(F33:I33)&gt;0,IF(C$17=Definitions!A$1,IF(OR(F33&gt;J33,G33&gt;J33,H33&gt;J33,I33&gt;J33),"No","Yes"),IF(C$17=Definitions!A$2, IF(OR(AND(0&lt;F33,F33&lt;J33),AND(0&lt;G33,G33&lt;J33),AND(0&lt;H33,H33&lt;J33),AND(0&lt;I33,I33&lt;J33)),"No","Yes"),"No")),"No")</f>
        <v>No</v>
      </c>
      <c r="L33" s="69"/>
      <c r="M33" s="145"/>
      <c r="N33" s="107" t="str">
        <f t="shared" si="0"/>
        <v/>
      </c>
      <c r="O33" s="59"/>
      <c r="Q33" s="75">
        <f t="shared" si="1"/>
        <v>0</v>
      </c>
      <c r="R33" s="77">
        <f>IF(OR(K33=Definitions!A$4,L33=Definitions!A$4),1,0)</f>
        <v>0</v>
      </c>
      <c r="S33" s="104">
        <f>IF(OR(AND(F33=Definitions!A$4,G33=Definitions!A$4,H33=Definitions!A$4),L33=Definitions!A$4),1,0)</f>
        <v>0</v>
      </c>
      <c r="T33" s="104">
        <f>IF(OR(AND(F33=Definitions!A$4,G33=Definitions!A$4,H33="", I33=""),L33=Definitions!A$4),1,0)</f>
        <v>0</v>
      </c>
      <c r="U33" s="99"/>
    </row>
    <row r="34" spans="2:21" ht="18.75" customHeight="1" x14ac:dyDescent="0.2">
      <c r="B34" s="64"/>
      <c r="C34" s="65"/>
      <c r="D34" s="64"/>
      <c r="E34" s="78"/>
      <c r="F34" s="78"/>
      <c r="G34" s="78"/>
      <c r="H34" s="78"/>
      <c r="I34" s="78"/>
      <c r="J34" s="79" t="str">
        <f>IF(C$17=Definitions!A$1,Definitions!C$1,IF(C$17=Definitions!A$2,Definitions!C$2,""))</f>
        <v/>
      </c>
      <c r="K34" s="107" t="str">
        <f>IF(SUM(F34:I34)&gt;0,IF(C$17=Definitions!A$1,IF(OR(F34&gt;J34,G34&gt;J34,H34&gt;J34,I34&gt;J34),"No","Yes"),IF(C$17=Definitions!A$2, IF(OR(AND(0&lt;F34,F34&lt;J34),AND(0&lt;G34,G34&lt;J34),AND(0&lt;H34,H34&lt;J34),AND(0&lt;I34,I34&lt;J34)),"No","Yes"),"No")),"No")</f>
        <v>No</v>
      </c>
      <c r="L34" s="69"/>
      <c r="M34" s="145"/>
      <c r="N34" s="107" t="str">
        <f t="shared" si="0"/>
        <v/>
      </c>
      <c r="O34" s="59"/>
      <c r="Q34" s="75">
        <f t="shared" si="1"/>
        <v>0</v>
      </c>
      <c r="R34" s="77">
        <f>IF(OR(K34=Definitions!A$4,L34=Definitions!A$4),1,0)</f>
        <v>0</v>
      </c>
      <c r="S34" s="104">
        <f>IF(OR(AND(F34=Definitions!A$4,G34=Definitions!A$4,H34=Definitions!A$4),L34=Definitions!A$4),1,0)</f>
        <v>0</v>
      </c>
      <c r="T34" s="104">
        <f>IF(OR(AND(F34=Definitions!A$4,G34=Definitions!A$4,H34="", I34=""),L34=Definitions!A$4),1,0)</f>
        <v>0</v>
      </c>
      <c r="U34" s="99"/>
    </row>
    <row r="35" spans="2:21" ht="18.75" customHeight="1" x14ac:dyDescent="0.2">
      <c r="B35" s="64"/>
      <c r="C35" s="65"/>
      <c r="D35" s="64"/>
      <c r="E35" s="78"/>
      <c r="F35" s="78"/>
      <c r="G35" s="78"/>
      <c r="H35" s="78"/>
      <c r="I35" s="78"/>
      <c r="J35" s="79" t="str">
        <f>IF(C$17=Definitions!A$1,Definitions!C$1,IF(C$17=Definitions!A$2,Definitions!C$2,""))</f>
        <v/>
      </c>
      <c r="K35" s="107" t="str">
        <f>IF(SUM(F35:I35)&gt;0,IF(C$17=Definitions!A$1,IF(OR(F35&gt;J35,G35&gt;J35,H35&gt;J35,I35&gt;J35),"No","Yes"),IF(C$17=Definitions!A$2, IF(OR(AND(0&lt;F35,F35&lt;J35),AND(0&lt;G35,G35&lt;J35),AND(0&lt;H35,H35&lt;J35),AND(0&lt;I35,I35&lt;J35)),"No","Yes"),"No")),"No")</f>
        <v>No</v>
      </c>
      <c r="L35" s="69"/>
      <c r="M35" s="145"/>
      <c r="N35" s="107" t="str">
        <f t="shared" si="0"/>
        <v/>
      </c>
      <c r="O35" s="59"/>
      <c r="Q35" s="75">
        <f t="shared" si="1"/>
        <v>0</v>
      </c>
      <c r="R35" s="77">
        <f>IF(OR(K35=Definitions!A$4,L35=Definitions!A$4),1,0)</f>
        <v>0</v>
      </c>
      <c r="S35" s="104">
        <f>IF(OR(AND(F35=Definitions!A$4,G35=Definitions!A$4,H35=Definitions!A$4),L35=Definitions!A$4),1,0)</f>
        <v>0</v>
      </c>
      <c r="T35" s="104">
        <f>IF(OR(AND(F35=Definitions!A$4,G35=Definitions!A$4,H35="", I35=""),L35=Definitions!A$4),1,0)</f>
        <v>0</v>
      </c>
      <c r="U35" s="99"/>
    </row>
    <row r="36" spans="2:21" ht="18.75" customHeight="1" x14ac:dyDescent="0.2">
      <c r="B36" s="64"/>
      <c r="C36" s="65"/>
      <c r="D36" s="64"/>
      <c r="E36" s="78"/>
      <c r="F36" s="78"/>
      <c r="G36" s="78"/>
      <c r="H36" s="78"/>
      <c r="I36" s="78"/>
      <c r="J36" s="79" t="str">
        <f>IF(C$17=Definitions!A$1,Definitions!C$1,IF(C$17=Definitions!A$2,Definitions!C$2,""))</f>
        <v/>
      </c>
      <c r="K36" s="107" t="str">
        <f>IF(SUM(F36:I36)&gt;0,IF(C$17=Definitions!A$1,IF(OR(F36&gt;J36,G36&gt;J36,H36&gt;J36,I36&gt;J36),"No","Yes"),IF(C$17=Definitions!A$2, IF(OR(AND(0&lt;F36,F36&lt;J36),AND(0&lt;G36,G36&lt;J36),AND(0&lt;H36,H36&lt;J36),AND(0&lt;I36,I36&lt;J36)),"No","Yes"),"No")),"No")</f>
        <v>No</v>
      </c>
      <c r="L36" s="69"/>
      <c r="M36" s="145"/>
      <c r="N36" s="107" t="str">
        <f t="shared" si="0"/>
        <v/>
      </c>
      <c r="O36" s="59"/>
      <c r="Q36" s="75">
        <f t="shared" si="1"/>
        <v>0</v>
      </c>
      <c r="R36" s="77">
        <f>IF(OR(K36=Definitions!A$4,L36=Definitions!A$4),1,0)</f>
        <v>0</v>
      </c>
      <c r="S36" s="104">
        <f>IF(OR(AND(F36=Definitions!A$4,G36=Definitions!A$4,H36=Definitions!A$4),L36=Definitions!A$4),1,0)</f>
        <v>0</v>
      </c>
      <c r="T36" s="104">
        <f>IF(OR(AND(F36=Definitions!A$4,G36=Definitions!A$4,H36="", I36=""),L36=Definitions!A$4),1,0)</f>
        <v>0</v>
      </c>
      <c r="U36" s="99"/>
    </row>
    <row r="37" spans="2:21" ht="18.75" customHeight="1" x14ac:dyDescent="0.2">
      <c r="B37" s="64"/>
      <c r="C37" s="65"/>
      <c r="D37" s="64"/>
      <c r="E37" s="78"/>
      <c r="F37" s="78"/>
      <c r="G37" s="78"/>
      <c r="H37" s="78"/>
      <c r="I37" s="78"/>
      <c r="J37" s="79" t="str">
        <f>IF(C$17=Definitions!A$1,Definitions!C$1,IF(C$17=Definitions!A$2,Definitions!C$2,""))</f>
        <v/>
      </c>
      <c r="K37" s="107" t="str">
        <f>IF(SUM(F37:I37)&gt;0,IF(C$17=Definitions!A$1,IF(OR(F37&gt;J37,G37&gt;J37,H37&gt;J37,I37&gt;J37),"No","Yes"),IF(C$17=Definitions!A$2, IF(OR(AND(0&lt;F37,F37&lt;J37),AND(0&lt;G37,G37&lt;J37),AND(0&lt;H37,H37&lt;J37),AND(0&lt;I37,I37&lt;J37)),"No","Yes"),"No")),"No")</f>
        <v>No</v>
      </c>
      <c r="L37" s="69"/>
      <c r="M37" s="145"/>
      <c r="N37" s="107" t="str">
        <f t="shared" si="0"/>
        <v/>
      </c>
      <c r="O37" s="59"/>
      <c r="Q37" s="75">
        <f t="shared" si="1"/>
        <v>0</v>
      </c>
      <c r="R37" s="77">
        <f>IF(OR(K37=Definitions!A$4,L37=Definitions!A$4),1,0)</f>
        <v>0</v>
      </c>
      <c r="S37" s="104">
        <f>IF(OR(AND(F37=Definitions!A$4,G37=Definitions!A$4,H37=Definitions!A$4),L37=Definitions!A$4),1,0)</f>
        <v>0</v>
      </c>
      <c r="T37" s="104">
        <f>IF(OR(AND(F37=Definitions!A$4,G37=Definitions!A$4,H37="", I37=""),L37=Definitions!A$4),1,0)</f>
        <v>0</v>
      </c>
      <c r="U37" s="99"/>
    </row>
    <row r="38" spans="2:21" ht="18.75" customHeight="1" x14ac:dyDescent="0.2">
      <c r="B38" s="64"/>
      <c r="C38" s="65"/>
      <c r="D38" s="64"/>
      <c r="E38" s="78"/>
      <c r="F38" s="78"/>
      <c r="G38" s="78"/>
      <c r="H38" s="78"/>
      <c r="I38" s="78"/>
      <c r="J38" s="79" t="str">
        <f>IF(C$17=Definitions!A$1,Definitions!C$1,IF(C$17=Definitions!A$2,Definitions!C$2,""))</f>
        <v/>
      </c>
      <c r="K38" s="107" t="str">
        <f>IF(SUM(F38:I38)&gt;0,IF(C$17=Definitions!A$1,IF(OR(F38&gt;J38,G38&gt;J38,H38&gt;J38,I38&gt;J38),"No","Yes"),IF(C$17=Definitions!A$2, IF(OR(AND(0&lt;F38,F38&lt;J38),AND(0&lt;G38,G38&lt;J38),AND(0&lt;H38,H38&lt;J38),AND(0&lt;I38,I38&lt;J38)),"No","Yes"),"No")),"No")</f>
        <v>No</v>
      </c>
      <c r="L38" s="69"/>
      <c r="M38" s="145"/>
      <c r="N38" s="107" t="str">
        <f t="shared" si="0"/>
        <v/>
      </c>
      <c r="O38" s="59"/>
      <c r="Q38" s="75">
        <f t="shared" si="1"/>
        <v>0</v>
      </c>
      <c r="R38" s="77">
        <f>IF(OR(K38=Definitions!A$4,L38=Definitions!A$4),1,0)</f>
        <v>0</v>
      </c>
      <c r="S38" s="104">
        <f>IF(OR(AND(F38=Definitions!A$4,G38=Definitions!A$4,H38=Definitions!A$4),L38=Definitions!A$4),1,0)</f>
        <v>0</v>
      </c>
      <c r="T38" s="104">
        <f>IF(OR(AND(F38=Definitions!A$4,G38=Definitions!A$4,H38="", I38=""),L38=Definitions!A$4),1,0)</f>
        <v>0</v>
      </c>
      <c r="U38" s="99"/>
    </row>
    <row r="39" spans="2:21" ht="18.75" customHeight="1" x14ac:dyDescent="0.2">
      <c r="B39" s="64"/>
      <c r="C39" s="65"/>
      <c r="D39" s="64"/>
      <c r="E39" s="78"/>
      <c r="F39" s="78"/>
      <c r="G39" s="78"/>
      <c r="H39" s="78"/>
      <c r="I39" s="78"/>
      <c r="J39" s="79" t="str">
        <f>IF(C$17=Definitions!A$1,Definitions!C$1,IF(C$17=Definitions!A$2,Definitions!C$2,""))</f>
        <v/>
      </c>
      <c r="K39" s="107" t="str">
        <f>IF(SUM(F39:I39)&gt;0,IF(C$17=Definitions!A$1,IF(OR(F39&gt;J39,G39&gt;J39,H39&gt;J39,I39&gt;J39),"No","Yes"),IF(C$17=Definitions!A$2, IF(OR(AND(0&lt;F39,F39&lt;J39),AND(0&lt;G39,G39&lt;J39),AND(0&lt;H39,H39&lt;J39),AND(0&lt;I39,I39&lt;J39)),"No","Yes"),"No")),"No")</f>
        <v>No</v>
      </c>
      <c r="L39" s="69"/>
      <c r="M39" s="145"/>
      <c r="N39" s="107" t="str">
        <f t="shared" si="0"/>
        <v/>
      </c>
      <c r="O39" s="59"/>
      <c r="Q39" s="75">
        <f t="shared" si="1"/>
        <v>0</v>
      </c>
      <c r="R39" s="77">
        <f>IF(OR(K39=Definitions!A$4,L39=Definitions!A$4),1,0)</f>
        <v>0</v>
      </c>
      <c r="S39" s="104">
        <f>IF(OR(AND(F39=Definitions!A$4,G39=Definitions!A$4,H39=Definitions!A$4),L39=Definitions!A$4),1,0)</f>
        <v>0</v>
      </c>
      <c r="T39" s="104">
        <f>IF(OR(AND(F39=Definitions!A$4,G39=Definitions!A$4,H39="", I39=""),L39=Definitions!A$4),1,0)</f>
        <v>0</v>
      </c>
      <c r="U39" s="99"/>
    </row>
    <row r="40" spans="2:21" ht="18.75" customHeight="1" x14ac:dyDescent="0.2">
      <c r="B40" s="64"/>
      <c r="C40" s="65"/>
      <c r="D40" s="64"/>
      <c r="E40" s="78"/>
      <c r="F40" s="78"/>
      <c r="G40" s="78"/>
      <c r="H40" s="78"/>
      <c r="I40" s="78"/>
      <c r="J40" s="79" t="str">
        <f>IF(C$17=Definitions!A$1,Definitions!C$1,IF(C$17=Definitions!A$2,Definitions!C$2,""))</f>
        <v/>
      </c>
      <c r="K40" s="107" t="str">
        <f>IF(SUM(F40:I40)&gt;0,IF(C$17=Definitions!A$1,IF(OR(F40&gt;J40,G40&gt;J40,H40&gt;J40,I40&gt;J40),"No","Yes"),IF(C$17=Definitions!A$2, IF(OR(AND(0&lt;F40,F40&lt;J40),AND(0&lt;G40,G40&lt;J40),AND(0&lt;H40,H40&lt;J40),AND(0&lt;I40,I40&lt;J40)),"No","Yes"),"No")),"No")</f>
        <v>No</v>
      </c>
      <c r="L40" s="69"/>
      <c r="M40" s="145"/>
      <c r="N40" s="107" t="str">
        <f t="shared" si="0"/>
        <v/>
      </c>
      <c r="O40" s="59"/>
      <c r="Q40" s="75">
        <f t="shared" si="1"/>
        <v>0</v>
      </c>
      <c r="R40" s="77">
        <f>IF(OR(K40=Definitions!A$4,L40=Definitions!A$4),1,0)</f>
        <v>0</v>
      </c>
      <c r="S40" s="104">
        <f>IF(OR(AND(F40=Definitions!A$4,G40=Definitions!A$4,H40=Definitions!A$4),L40=Definitions!A$4),1,0)</f>
        <v>0</v>
      </c>
      <c r="T40" s="104">
        <f>IF(OR(AND(F40=Definitions!A$4,G40=Definitions!A$4,H40="", I40=""),L40=Definitions!A$4),1,0)</f>
        <v>0</v>
      </c>
      <c r="U40" s="99"/>
    </row>
    <row r="41" spans="2:21" ht="18.75" customHeight="1" x14ac:dyDescent="0.2">
      <c r="B41" s="64"/>
      <c r="C41" s="65"/>
      <c r="D41" s="64"/>
      <c r="E41" s="78"/>
      <c r="F41" s="78"/>
      <c r="G41" s="78"/>
      <c r="H41" s="78"/>
      <c r="I41" s="78"/>
      <c r="J41" s="79" t="str">
        <f>IF(C$17=Definitions!A$1,Definitions!C$1,IF(C$17=Definitions!A$2,Definitions!C$2,""))</f>
        <v/>
      </c>
      <c r="K41" s="107" t="str">
        <f>IF(SUM(F41:I41)&gt;0,IF(C$17=Definitions!A$1,IF(OR(F41&gt;J41,G41&gt;J41,H41&gt;J41,I41&gt;J41),"No","Yes"),IF(C$17=Definitions!A$2, IF(OR(AND(0&lt;F41,F41&lt;J41),AND(0&lt;G41,G41&lt;J41),AND(0&lt;H41,H41&lt;J41),AND(0&lt;I41,I41&lt;J41)),"No","Yes"),"No")),"No")</f>
        <v>No</v>
      </c>
      <c r="L41" s="69"/>
      <c r="M41" s="145"/>
      <c r="N41" s="107" t="str">
        <f t="shared" si="0"/>
        <v/>
      </c>
      <c r="O41" s="59"/>
      <c r="Q41" s="75">
        <f t="shared" si="1"/>
        <v>0</v>
      </c>
      <c r="R41" s="77">
        <f>IF(OR(K41=Definitions!A$4,L41=Definitions!A$4),1,0)</f>
        <v>0</v>
      </c>
      <c r="S41" s="104">
        <f>IF(OR(AND(F41=Definitions!A$4,G41=Definitions!A$4,H41=Definitions!A$4),L41=Definitions!A$4),1,0)</f>
        <v>0</v>
      </c>
      <c r="T41" s="104">
        <f>IF(OR(AND(F41=Definitions!A$4,G41=Definitions!A$4,H41="", I41=""),L41=Definitions!A$4),1,0)</f>
        <v>0</v>
      </c>
      <c r="U41" s="99"/>
    </row>
    <row r="42" spans="2:21" ht="18.75" customHeight="1" x14ac:dyDescent="0.2">
      <c r="B42" s="64"/>
      <c r="C42" s="65"/>
      <c r="D42" s="64"/>
      <c r="E42" s="78"/>
      <c r="F42" s="78"/>
      <c r="G42" s="78"/>
      <c r="H42" s="78"/>
      <c r="I42" s="78"/>
      <c r="J42" s="79" t="str">
        <f>IF(C$17=Definitions!A$1,Definitions!C$1,IF(C$17=Definitions!A$2,Definitions!C$2,""))</f>
        <v/>
      </c>
      <c r="K42" s="107" t="str">
        <f>IF(SUM(F42:I42)&gt;0,IF(C$17=Definitions!A$1,IF(OR(F42&gt;J42,G42&gt;J42,H42&gt;J42,I42&gt;J42),"No","Yes"),IF(C$17=Definitions!A$2, IF(OR(AND(0&lt;F42,F42&lt;J42),AND(0&lt;G42,G42&lt;J42),AND(0&lt;H42,H42&lt;J42),AND(0&lt;I42,I42&lt;J42)),"No","Yes"),"No")),"No")</f>
        <v>No</v>
      </c>
      <c r="L42" s="69"/>
      <c r="M42" s="145"/>
      <c r="N42" s="107" t="str">
        <f t="shared" si="0"/>
        <v/>
      </c>
      <c r="O42" s="59"/>
      <c r="Q42" s="75">
        <f t="shared" si="1"/>
        <v>0</v>
      </c>
      <c r="R42" s="77">
        <f>IF(OR(K42=Definitions!A$4,L42=Definitions!A$4),1,0)</f>
        <v>0</v>
      </c>
      <c r="S42" s="104">
        <f>IF(OR(AND(F42=Definitions!A$4,G42=Definitions!A$4,H42=Definitions!A$4),L42=Definitions!A$4),1,0)</f>
        <v>0</v>
      </c>
      <c r="T42" s="104">
        <f>IF(OR(AND(F42=Definitions!A$4,G42=Definitions!A$4,H42="", I42=""),L42=Definitions!A$4),1,0)</f>
        <v>0</v>
      </c>
      <c r="U42" s="99"/>
    </row>
    <row r="43" spans="2:21" ht="18.75" customHeight="1" x14ac:dyDescent="0.2">
      <c r="B43" s="64"/>
      <c r="C43" s="65"/>
      <c r="D43" s="64"/>
      <c r="E43" s="78"/>
      <c r="F43" s="78"/>
      <c r="G43" s="78"/>
      <c r="H43" s="78"/>
      <c r="I43" s="78"/>
      <c r="J43" s="79" t="str">
        <f>IF(C$17=Definitions!A$1,Definitions!C$1,IF(C$17=Definitions!A$2,Definitions!C$2,""))</f>
        <v/>
      </c>
      <c r="K43" s="107" t="str">
        <f>IF(SUM(F43:I43)&gt;0,IF(C$17=Definitions!A$1,IF(OR(F43&gt;J43,G43&gt;J43,H43&gt;J43,I43&gt;J43),"No","Yes"),IF(C$17=Definitions!A$2, IF(OR(AND(0&lt;F43,F43&lt;J43),AND(0&lt;G43,G43&lt;J43),AND(0&lt;H43,H43&lt;J43),AND(0&lt;I43,I43&lt;J43)),"No","Yes"),"No")),"No")</f>
        <v>No</v>
      </c>
      <c r="L43" s="69"/>
      <c r="M43" s="145"/>
      <c r="N43" s="107" t="str">
        <f t="shared" si="0"/>
        <v/>
      </c>
      <c r="O43" s="59"/>
      <c r="Q43" s="75">
        <f t="shared" si="1"/>
        <v>0</v>
      </c>
      <c r="R43" s="77">
        <f>IF(OR(K43=Definitions!A$4,L43=Definitions!A$4),1,0)</f>
        <v>0</v>
      </c>
      <c r="S43" s="104">
        <f>IF(OR(AND(F43=Definitions!A$4,G43=Definitions!A$4,H43=Definitions!A$4),L43=Definitions!A$4),1,0)</f>
        <v>0</v>
      </c>
      <c r="T43" s="104">
        <f>IF(OR(AND(F43=Definitions!A$4,G43=Definitions!A$4,H43="", I43=""),L43=Definitions!A$4),1,0)</f>
        <v>0</v>
      </c>
      <c r="U43" s="99"/>
    </row>
    <row r="44" spans="2:21" ht="18.75" customHeight="1" x14ac:dyDescent="0.2">
      <c r="B44" s="64"/>
      <c r="C44" s="65"/>
      <c r="D44" s="64"/>
      <c r="E44" s="78"/>
      <c r="F44" s="78"/>
      <c r="G44" s="78"/>
      <c r="H44" s="78"/>
      <c r="I44" s="78"/>
      <c r="J44" s="79" t="str">
        <f>IF(C$17=Definitions!A$1,Definitions!C$1,IF(C$17=Definitions!A$2,Definitions!C$2,""))</f>
        <v/>
      </c>
      <c r="K44" s="107" t="str">
        <f>IF(SUM(F44:I44)&gt;0,IF(C$17=Definitions!A$1,IF(OR(F44&gt;J44,G44&gt;J44,H44&gt;J44,I44&gt;J44),"No","Yes"),IF(C$17=Definitions!A$2, IF(OR(AND(0&lt;F44,F44&lt;J44),AND(0&lt;G44,G44&lt;J44),AND(0&lt;H44,H44&lt;J44),AND(0&lt;I44,I44&lt;J44)),"No","Yes"),"No")),"No")</f>
        <v>No</v>
      </c>
      <c r="L44" s="69"/>
      <c r="M44" s="145"/>
      <c r="N44" s="107" t="str">
        <f t="shared" si="0"/>
        <v/>
      </c>
      <c r="O44" s="59"/>
      <c r="Q44" s="75">
        <f t="shared" si="1"/>
        <v>0</v>
      </c>
      <c r="R44" s="77">
        <f>IF(OR(K44=Definitions!A$4,L44=Definitions!A$4),1,0)</f>
        <v>0</v>
      </c>
      <c r="S44" s="104">
        <f>IF(OR(AND(F44=Definitions!A$4,G44=Definitions!A$4,H44=Definitions!A$4),L44=Definitions!A$4),1,0)</f>
        <v>0</v>
      </c>
      <c r="T44" s="104">
        <f>IF(OR(AND(F44=Definitions!A$4,G44=Definitions!A$4,H44="", I44=""),L44=Definitions!A$4),1,0)</f>
        <v>0</v>
      </c>
      <c r="U44" s="99"/>
    </row>
    <row r="45" spans="2:21" ht="18.75" customHeight="1" x14ac:dyDescent="0.2">
      <c r="B45" s="64"/>
      <c r="C45" s="65"/>
      <c r="D45" s="64"/>
      <c r="E45" s="78"/>
      <c r="F45" s="78"/>
      <c r="G45" s="78"/>
      <c r="H45" s="78"/>
      <c r="I45" s="78"/>
      <c r="J45" s="79" t="str">
        <f>IF(C$17=Definitions!A$1,Definitions!C$1,IF(C$17=Definitions!A$2,Definitions!C$2,""))</f>
        <v/>
      </c>
      <c r="K45" s="107" t="str">
        <f>IF(SUM(F45:I45)&gt;0,IF(C$17=Definitions!A$1,IF(OR(F45&gt;J45,G45&gt;J45,H45&gt;J45,I45&gt;J45),"No","Yes"),IF(C$17=Definitions!A$2, IF(OR(AND(0&lt;F45,F45&lt;J45),AND(0&lt;G45,G45&lt;J45),AND(0&lt;H45,H45&lt;J45),AND(0&lt;I45,I45&lt;J45)),"No","Yes"),"No")),"No")</f>
        <v>No</v>
      </c>
      <c r="L45" s="69"/>
      <c r="M45" s="145"/>
      <c r="N45" s="107" t="str">
        <f t="shared" si="0"/>
        <v/>
      </c>
      <c r="O45" s="59"/>
      <c r="Q45" s="75">
        <f t="shared" si="1"/>
        <v>0</v>
      </c>
      <c r="R45" s="77">
        <f>IF(OR(K45=Definitions!A$4,L45=Definitions!A$4),1,0)</f>
        <v>0</v>
      </c>
      <c r="S45" s="104">
        <f>IF(OR(AND(F45=Definitions!A$4,G45=Definitions!A$4,H45=Definitions!A$4),L45=Definitions!A$4),1,0)</f>
        <v>0</v>
      </c>
      <c r="T45" s="104">
        <f>IF(OR(AND(F45=Definitions!A$4,G45=Definitions!A$4,H45="", I45=""),L45=Definitions!A$4),1,0)</f>
        <v>0</v>
      </c>
      <c r="U45" s="99"/>
    </row>
    <row r="46" spans="2:21" ht="18.75" customHeight="1" x14ac:dyDescent="0.2">
      <c r="B46" s="64"/>
      <c r="C46" s="65"/>
      <c r="D46" s="64"/>
      <c r="E46" s="78"/>
      <c r="F46" s="78"/>
      <c r="G46" s="78"/>
      <c r="H46" s="78"/>
      <c r="I46" s="78"/>
      <c r="J46" s="79" t="str">
        <f>IF(C$17=Definitions!A$1,Definitions!C$1,IF(C$17=Definitions!A$2,Definitions!C$2,""))</f>
        <v/>
      </c>
      <c r="K46" s="107" t="str">
        <f>IF(SUM(F46:I46)&gt;0,IF(C$17=Definitions!A$1,IF(OR(F46&gt;J46,G46&gt;J46,H46&gt;J46,I46&gt;J46),"No","Yes"),IF(C$17=Definitions!A$2, IF(OR(AND(0&lt;F46,F46&lt;J46),AND(0&lt;G46,G46&lt;J46),AND(0&lt;H46,H46&lt;J46),AND(0&lt;I46,I46&lt;J46)),"No","Yes"),"No")),"No")</f>
        <v>No</v>
      </c>
      <c r="L46" s="69"/>
      <c r="M46" s="145"/>
      <c r="N46" s="107" t="str">
        <f t="shared" si="0"/>
        <v/>
      </c>
      <c r="O46" s="59"/>
      <c r="Q46" s="75">
        <f t="shared" si="1"/>
        <v>0</v>
      </c>
      <c r="R46" s="77">
        <f>IF(OR(K46=Definitions!A$4,L46=Definitions!A$4),1,0)</f>
        <v>0</v>
      </c>
      <c r="S46" s="104">
        <f>IF(OR(AND(F46=Definitions!A$4,G46=Definitions!A$4,H46=Definitions!A$4),L46=Definitions!A$4),1,0)</f>
        <v>0</v>
      </c>
      <c r="T46" s="104">
        <f>IF(OR(AND(F46=Definitions!A$4,G46=Definitions!A$4,H46="", I46=""),L46=Definitions!A$4),1,0)</f>
        <v>0</v>
      </c>
      <c r="U46" s="99"/>
    </row>
    <row r="47" spans="2:21" ht="18.75" customHeight="1" x14ac:dyDescent="0.2">
      <c r="B47" s="64"/>
      <c r="C47" s="65"/>
      <c r="D47" s="64"/>
      <c r="E47" s="78"/>
      <c r="F47" s="78"/>
      <c r="G47" s="78"/>
      <c r="H47" s="78"/>
      <c r="I47" s="78"/>
      <c r="J47" s="79" t="str">
        <f>IF(C$17=Definitions!A$1,Definitions!C$1,IF(C$17=Definitions!A$2,Definitions!C$2,""))</f>
        <v/>
      </c>
      <c r="K47" s="107" t="str">
        <f>IF(SUM(F47:I47)&gt;0,IF(C$17=Definitions!A$1,IF(OR(F47&gt;J47,G47&gt;J47,H47&gt;J47,I47&gt;J47),"No","Yes"),IF(C$17=Definitions!A$2, IF(OR(AND(0&lt;F47,F47&lt;J47),AND(0&lt;G47,G47&lt;J47),AND(0&lt;H47,H47&lt;J47),AND(0&lt;I47,I47&lt;J47)),"No","Yes"),"No")),"No")</f>
        <v>No</v>
      </c>
      <c r="L47" s="69"/>
      <c r="M47" s="145"/>
      <c r="N47" s="107" t="str">
        <f t="shared" si="0"/>
        <v/>
      </c>
      <c r="Q47" s="75">
        <f t="shared" si="1"/>
        <v>0</v>
      </c>
      <c r="R47" s="77">
        <f>IF(OR(K47=Definitions!A$4,L47=Definitions!A$4),1,0)</f>
        <v>0</v>
      </c>
      <c r="S47" s="104">
        <f>IF(OR(AND(F47=Definitions!A$4,G47=Definitions!A$4,H47=Definitions!A$4),L47=Definitions!A$4),1,0)</f>
        <v>0</v>
      </c>
      <c r="T47" s="104">
        <f>IF(OR(AND(F47=Definitions!A$4,G47=Definitions!A$4,H47="", I47=""),L47=Definitions!A$4),1,0)</f>
        <v>0</v>
      </c>
      <c r="U47" s="99"/>
    </row>
    <row r="48" spans="2:21" ht="18.75" customHeight="1" x14ac:dyDescent="0.2">
      <c r="B48" s="64"/>
      <c r="C48" s="65"/>
      <c r="D48" s="64"/>
      <c r="E48" s="78"/>
      <c r="F48" s="78"/>
      <c r="G48" s="78"/>
      <c r="H48" s="78"/>
      <c r="I48" s="78"/>
      <c r="J48" s="79" t="str">
        <f>IF(C$17=Definitions!A$1,Definitions!C$1,IF(C$17=Definitions!A$2,Definitions!C$2,""))</f>
        <v/>
      </c>
      <c r="K48" s="107" t="str">
        <f>IF(SUM(F48:I48)&gt;0,IF(C$17=Definitions!A$1,IF(OR(F48&gt;J48,G48&gt;J48,H48&gt;J48,I48&gt;J48),"No","Yes"),IF(C$17=Definitions!A$2, IF(OR(AND(0&lt;F48,F48&lt;J48),AND(0&lt;G48,G48&lt;J48),AND(0&lt;H48,H48&lt;J48),AND(0&lt;I48,I48&lt;J48)),"No","Yes"),"No")),"No")</f>
        <v>No</v>
      </c>
      <c r="L48" s="69"/>
      <c r="M48" s="145"/>
      <c r="N48" s="107" t="str">
        <f t="shared" si="0"/>
        <v/>
      </c>
      <c r="Q48" s="75">
        <f t="shared" si="1"/>
        <v>0</v>
      </c>
      <c r="R48" s="77">
        <f>IF(OR(K48=Definitions!A$4,L48=Definitions!A$4),1,0)</f>
        <v>0</v>
      </c>
      <c r="S48" s="104">
        <f>IF(OR(AND(F48=Definitions!A$4,G48=Definitions!A$4,H48=Definitions!A$4),L48=Definitions!A$4),1,0)</f>
        <v>0</v>
      </c>
      <c r="T48" s="104">
        <f>IF(OR(AND(F48=Definitions!A$4,G48=Definitions!A$4,H48="", I48=""),L48=Definitions!A$4),1,0)</f>
        <v>0</v>
      </c>
      <c r="U48" s="99"/>
    </row>
    <row r="49" spans="2:21" ht="18.75" customHeight="1" x14ac:dyDescent="0.2">
      <c r="B49" s="64"/>
      <c r="C49" s="65"/>
      <c r="D49" s="64"/>
      <c r="E49" s="78"/>
      <c r="F49" s="78"/>
      <c r="G49" s="78"/>
      <c r="H49" s="78"/>
      <c r="I49" s="78"/>
      <c r="J49" s="79" t="str">
        <f>IF(C$17=Definitions!A$1,Definitions!C$1,IF(C$17=Definitions!A$2,Definitions!C$2,""))</f>
        <v/>
      </c>
      <c r="K49" s="107" t="str">
        <f>IF(SUM(F49:I49)&gt;0,IF(C$17=Definitions!A$1,IF(OR(F49&gt;J49,G49&gt;J49,H49&gt;J49,I49&gt;J49),"No","Yes"),IF(C$17=Definitions!A$2, IF(OR(AND(0&lt;F49,F49&lt;J49),AND(0&lt;G49,G49&lt;J49),AND(0&lt;H49,H49&lt;J49),AND(0&lt;I49,I49&lt;J49)),"No","Yes"),"No")),"No")</f>
        <v>No</v>
      </c>
      <c r="L49" s="69"/>
      <c r="M49" s="145"/>
      <c r="N49" s="107" t="str">
        <f t="shared" si="0"/>
        <v/>
      </c>
      <c r="Q49" s="75">
        <f t="shared" si="1"/>
        <v>0</v>
      </c>
      <c r="R49" s="77">
        <f>IF(OR(K49=Definitions!A$4,L49=Definitions!A$4),1,0)</f>
        <v>0</v>
      </c>
      <c r="S49" s="104">
        <f>IF(OR(AND(F49=Definitions!A$4,G49=Definitions!A$4,H49=Definitions!A$4),L49=Definitions!A$4),1,0)</f>
        <v>0</v>
      </c>
      <c r="T49" s="104">
        <f>IF(OR(AND(F49=Definitions!A$4,G49=Definitions!A$4,H49="", I49=""),L49=Definitions!A$4),1,0)</f>
        <v>0</v>
      </c>
      <c r="U49" s="99"/>
    </row>
    <row r="50" spans="2:21" ht="18.75" customHeight="1" x14ac:dyDescent="0.2">
      <c r="B50" s="64"/>
      <c r="C50" s="65"/>
      <c r="D50" s="64"/>
      <c r="E50" s="78"/>
      <c r="F50" s="78"/>
      <c r="G50" s="78"/>
      <c r="H50" s="78"/>
      <c r="I50" s="78"/>
      <c r="J50" s="79" t="str">
        <f>IF(C$17=Definitions!A$1,Definitions!C$1,IF(C$17=Definitions!A$2,Definitions!C$2,""))</f>
        <v/>
      </c>
      <c r="K50" s="107" t="str">
        <f>IF(SUM(F50:I50)&gt;0,IF(C$17=Definitions!A$1,IF(OR(F50&gt;J50,G50&gt;J50,H50&gt;J50,I50&gt;J50),"No","Yes"),IF(C$17=Definitions!A$2, IF(OR(AND(0&lt;F50,F50&lt;J50),AND(0&lt;G50,G50&lt;J50),AND(0&lt;H50,H50&lt;J50),AND(0&lt;I50,I50&lt;J50)),"No","Yes"),"No")),"No")</f>
        <v>No</v>
      </c>
      <c r="L50" s="69"/>
      <c r="M50" s="145"/>
      <c r="N50" s="107" t="str">
        <f t="shared" si="0"/>
        <v/>
      </c>
      <c r="Q50" s="75">
        <f t="shared" si="1"/>
        <v>0</v>
      </c>
      <c r="R50" s="77">
        <f>IF(OR(K50=Definitions!A$4,L50=Definitions!A$4),1,0)</f>
        <v>0</v>
      </c>
      <c r="S50" s="104">
        <f>IF(OR(AND(F50=Definitions!A$4,G50=Definitions!A$4,H50=Definitions!A$4),L50=Definitions!A$4),1,0)</f>
        <v>0</v>
      </c>
      <c r="T50" s="104">
        <f>IF(OR(AND(F50=Definitions!A$4,G50=Definitions!A$4,H50="", I50=""),L50=Definitions!A$4),1,0)</f>
        <v>0</v>
      </c>
      <c r="U50" s="99"/>
    </row>
    <row r="51" spans="2:21" ht="18.75" customHeight="1" x14ac:dyDescent="0.2">
      <c r="B51" s="64"/>
      <c r="C51" s="65"/>
      <c r="D51" s="64"/>
      <c r="E51" s="78"/>
      <c r="F51" s="78"/>
      <c r="G51" s="78"/>
      <c r="H51" s="78"/>
      <c r="I51" s="78"/>
      <c r="J51" s="79" t="str">
        <f>IF(C$17=Definitions!A$1,Definitions!C$1,IF(C$17=Definitions!A$2,Definitions!C$2,""))</f>
        <v/>
      </c>
      <c r="K51" s="107" t="str">
        <f>IF(SUM(F51:I51)&gt;0,IF(C$17=Definitions!A$1,IF(OR(F51&gt;J51,G51&gt;J51,H51&gt;J51,I51&gt;J51),"No","Yes"),IF(C$17=Definitions!A$2, IF(OR(AND(0&lt;F51,F51&lt;J51),AND(0&lt;G51,G51&lt;J51),AND(0&lt;H51,H51&lt;J51),AND(0&lt;I51,I51&lt;J51)),"No","Yes"),"No")),"No")</f>
        <v>No</v>
      </c>
      <c r="L51" s="69"/>
      <c r="M51" s="145"/>
      <c r="N51" s="107" t="str">
        <f t="shared" si="0"/>
        <v/>
      </c>
      <c r="Q51" s="75">
        <f t="shared" si="1"/>
        <v>0</v>
      </c>
      <c r="R51" s="77">
        <f>IF(OR(K51=Definitions!A$4,L51=Definitions!A$4),1,0)</f>
        <v>0</v>
      </c>
      <c r="S51" s="104">
        <f>IF(OR(AND(F51=Definitions!A$4,G51=Definitions!A$4,H51=Definitions!A$4),L51=Definitions!A$4),1,0)</f>
        <v>0</v>
      </c>
      <c r="T51" s="104">
        <f>IF(OR(AND(F51=Definitions!A$4,G51=Definitions!A$4,H51="", I51=""),L51=Definitions!A$4),1,0)</f>
        <v>0</v>
      </c>
      <c r="U51" s="99"/>
    </row>
    <row r="52" spans="2:21" ht="18.75" customHeight="1" x14ac:dyDescent="0.2">
      <c r="B52" s="64"/>
      <c r="C52" s="65"/>
      <c r="D52" s="64"/>
      <c r="E52" s="78"/>
      <c r="F52" s="78"/>
      <c r="G52" s="78"/>
      <c r="H52" s="78"/>
      <c r="I52" s="78"/>
      <c r="J52" s="79" t="str">
        <f>IF(C$17=Definitions!A$1,Definitions!C$1,IF(C$17=Definitions!A$2,Definitions!C$2,""))</f>
        <v/>
      </c>
      <c r="K52" s="107" t="str">
        <f>IF(SUM(F52:I52)&gt;0,IF(C$17=Definitions!A$1,IF(OR(F52&gt;J52,G52&gt;J52,H52&gt;J52,I52&gt;J52),"No","Yes"),IF(C$17=Definitions!A$2, IF(OR(AND(0&lt;F52,F52&lt;J52),AND(0&lt;G52,G52&lt;J52),AND(0&lt;H52,H52&lt;J52),AND(0&lt;I52,I52&lt;J52)),"No","Yes"),"No")),"No")</f>
        <v>No</v>
      </c>
      <c r="L52" s="69"/>
      <c r="M52" s="145"/>
      <c r="N52" s="107" t="str">
        <f t="shared" si="0"/>
        <v/>
      </c>
      <c r="Q52" s="75">
        <f t="shared" si="1"/>
        <v>0</v>
      </c>
      <c r="R52" s="77">
        <f>IF(OR(K52=Definitions!A$4,L52=Definitions!A$4),1,0)</f>
        <v>0</v>
      </c>
      <c r="S52" s="104">
        <f>IF(OR(AND(F52=Definitions!A$4,G52=Definitions!A$4,H52=Definitions!A$4),L52=Definitions!A$4),1,0)</f>
        <v>0</v>
      </c>
      <c r="T52" s="104">
        <f>IF(OR(AND(F52=Definitions!A$4,G52=Definitions!A$4,H52="", I52=""),L52=Definitions!A$4),1,0)</f>
        <v>0</v>
      </c>
      <c r="U52" s="99"/>
    </row>
    <row r="53" spans="2:21" ht="18.75" customHeight="1" x14ac:dyDescent="0.2">
      <c r="B53" s="64"/>
      <c r="C53" s="122"/>
      <c r="D53" s="123"/>
      <c r="E53" s="144"/>
      <c r="F53" s="78"/>
      <c r="G53" s="78"/>
      <c r="H53" s="78"/>
      <c r="I53" s="78"/>
      <c r="J53" s="79" t="str">
        <f>IF(C$17=Definitions!A$1,Definitions!C$1,IF(C$17=Definitions!A$2,Definitions!C$2,""))</f>
        <v/>
      </c>
      <c r="K53" s="107" t="str">
        <f>IF(SUM(F53:I53)&gt;0,IF(C$17=Definitions!A$1,IF(OR(F53&gt;J53,G53&gt;J53,H53&gt;J53,I53&gt;J53),"No","Yes"),IF(C$17=Definitions!A$2, IF(OR(AND(0&lt;F53,F53&lt;J53),AND(0&lt;G53,G53&lt;J53),AND(0&lt;H53,H53&lt;J53),AND(0&lt;I53,I53&lt;J53)),"No","Yes"),"No")),"No")</f>
        <v>No</v>
      </c>
      <c r="L53" s="116"/>
      <c r="M53" s="146"/>
      <c r="N53" s="117" t="str">
        <f t="shared" si="0"/>
        <v/>
      </c>
      <c r="Q53" s="75">
        <f t="shared" si="1"/>
        <v>0</v>
      </c>
      <c r="R53" s="77">
        <f>IF(OR(K53=Definitions!A$4,L53=Definitions!A$4),1,0)</f>
        <v>0</v>
      </c>
      <c r="S53" s="104">
        <f>IF(OR(AND(F53=Definitions!A$4,G53=Definitions!A$4,H53=Definitions!A$4),L53=Definitions!A$4),1,0)</f>
        <v>0</v>
      </c>
      <c r="T53" s="104">
        <f>IF(OR(AND(F53=Definitions!A$4,G53=Definitions!A$4,H53="", I53=""),L53=Definitions!A$4),1,0)</f>
        <v>0</v>
      </c>
      <c r="U53" s="99"/>
    </row>
    <row r="54" spans="2:21" ht="30" customHeight="1" x14ac:dyDescent="0.2">
      <c r="C54" s="204" t="s">
        <v>23</v>
      </c>
      <c r="D54" s="205"/>
      <c r="E54" s="118">
        <f>SUM(E24:E53)</f>
        <v>0</v>
      </c>
      <c r="F54" s="94"/>
      <c r="G54" s="94"/>
      <c r="H54" s="94"/>
      <c r="I54" s="94"/>
      <c r="J54" s="94"/>
      <c r="K54" s="94"/>
      <c r="L54" s="199" t="s">
        <v>121</v>
      </c>
      <c r="M54" s="199"/>
      <c r="N54" s="118">
        <f>SUM(N24:N53)</f>
        <v>0</v>
      </c>
      <c r="S54" s="99"/>
      <c r="T54" s="99"/>
      <c r="U54" s="99"/>
    </row>
    <row r="55" spans="2:21" ht="30" customHeight="1" x14ac:dyDescent="0.2">
      <c r="D55" s="94"/>
      <c r="E55" s="94"/>
      <c r="F55" s="94"/>
      <c r="G55" s="94"/>
      <c r="H55" s="94"/>
      <c r="I55" s="94"/>
      <c r="J55" s="94"/>
      <c r="K55" s="94"/>
      <c r="L55" s="197" t="s">
        <v>120</v>
      </c>
      <c r="M55" s="197"/>
      <c r="N55" s="119" t="str">
        <f>IF(C17=Definitions!A2,C8,IF(C19=Definitions!A7,C8,IF(C19=Definitions!A8,E54,"")))</f>
        <v/>
      </c>
      <c r="S55" s="99"/>
      <c r="T55" s="99"/>
      <c r="U55" s="99"/>
    </row>
    <row r="56" spans="2:21" ht="36.75" customHeight="1" x14ac:dyDescent="0.2">
      <c r="D56" s="94"/>
      <c r="E56" s="94"/>
      <c r="F56" s="94"/>
      <c r="G56" s="94"/>
      <c r="H56" s="94"/>
      <c r="I56" s="94"/>
      <c r="J56" s="94"/>
      <c r="K56" s="94"/>
      <c r="L56" s="197" t="s">
        <v>26</v>
      </c>
      <c r="M56" s="197"/>
      <c r="N56" s="120">
        <f>IF(C19=Definitions!$A$8,IF(OR(E24=0,E25=0,E26=0,E27=0,E28=0,E29=0,E30=0,E31=0,E32=0,E33=0),"Please complete 10 representative ROPS entries",N54/N55),IFERROR(IF(N54/N55&gt;100%, "Must be equal to or smaller than 100%",(N54/N55)),0))</f>
        <v>0</v>
      </c>
      <c r="S56" s="99"/>
      <c r="T56" s="99"/>
      <c r="U56" s="99"/>
    </row>
    <row r="57" spans="2:21" ht="30" customHeight="1" x14ac:dyDescent="0.2">
      <c r="D57" s="94"/>
      <c r="E57" s="94"/>
      <c r="F57" s="94"/>
      <c r="G57" s="94"/>
      <c r="H57" s="94"/>
      <c r="I57" s="94"/>
      <c r="J57" s="94"/>
      <c r="K57" s="94"/>
      <c r="L57" s="198" t="s">
        <v>31</v>
      </c>
      <c r="M57" s="198"/>
      <c r="N57" s="121" t="str">
        <f>IF($N$56&gt;100%,"Must be equal to or smaller than 100%",IF($N$56&gt;=$B$61,$C$61,IF($N$56&gt;=$B$60,$C$60,"Does not meet requirements")))</f>
        <v>Does not meet requirements</v>
      </c>
    </row>
    <row r="58" spans="2:21" ht="30" customHeight="1" x14ac:dyDescent="0.2">
      <c r="D58" s="68"/>
      <c r="E58" s="68"/>
      <c r="F58" s="68"/>
      <c r="G58" s="68"/>
      <c r="H58" s="68"/>
      <c r="I58" s="109"/>
      <c r="J58" s="109"/>
      <c r="K58" s="109"/>
      <c r="L58" s="14"/>
      <c r="M58" s="68"/>
    </row>
    <row r="59" spans="2:21" ht="30" customHeight="1" x14ac:dyDescent="0.2">
      <c r="B59" s="131" t="s">
        <v>117</v>
      </c>
      <c r="C59" s="132" t="s">
        <v>33</v>
      </c>
      <c r="H59" s="20"/>
      <c r="I59" s="20"/>
      <c r="J59" s="20"/>
      <c r="K59" s="20"/>
      <c r="L59" s="19"/>
    </row>
    <row r="60" spans="2:21" ht="30" customHeight="1" x14ac:dyDescent="0.2">
      <c r="B60" s="133">
        <v>0.4</v>
      </c>
      <c r="C60" s="132">
        <v>1</v>
      </c>
      <c r="G60" s="20"/>
      <c r="L60" s="19"/>
    </row>
    <row r="61" spans="2:21" ht="30" customHeight="1" x14ac:dyDescent="0.2">
      <c r="B61" s="133">
        <v>0.8</v>
      </c>
      <c r="C61" s="132">
        <v>2</v>
      </c>
      <c r="G61" s="20"/>
      <c r="L61" s="19"/>
    </row>
  </sheetData>
  <sheetProtection password="E6B1" sheet="1" objects="1" scenarios="1" insertRows="0"/>
  <mergeCells count="19">
    <mergeCell ref="L55:M55"/>
    <mergeCell ref="L56:M56"/>
    <mergeCell ref="L57:M57"/>
    <mergeCell ref="L54:M54"/>
    <mergeCell ref="C17:D17"/>
    <mergeCell ref="C19:D19"/>
    <mergeCell ref="E17:G17"/>
    <mergeCell ref="C54:D54"/>
    <mergeCell ref="B3:N3"/>
    <mergeCell ref="N22:N23"/>
    <mergeCell ref="F22:I22"/>
    <mergeCell ref="B22:E22"/>
    <mergeCell ref="E19:G19"/>
    <mergeCell ref="E12:G15"/>
    <mergeCell ref="L22:M22"/>
    <mergeCell ref="C6:D6"/>
    <mergeCell ref="C7:D7"/>
    <mergeCell ref="C8:D8"/>
    <mergeCell ref="C9:D9"/>
  </mergeCells>
  <conditionalFormatting sqref="C19:D19">
    <cfRule type="expression" dxfId="4" priority="7">
      <formula>$B$19="Not applicable for 8.3B"</formula>
    </cfRule>
  </conditionalFormatting>
  <conditionalFormatting sqref="L24:L53">
    <cfRule type="expression" dxfId="3" priority="5">
      <formula>$Q24=1</formula>
    </cfRule>
  </conditionalFormatting>
  <conditionalFormatting sqref="M24:M53">
    <cfRule type="expression" dxfId="2" priority="4">
      <formula>$L24="Yes"</formula>
    </cfRule>
  </conditionalFormatting>
  <dataValidations count="4">
    <dataValidation type="list" allowBlank="1" showInputMessage="1" showErrorMessage="1" sqref="L24:L53">
      <formula1>yes</formula1>
    </dataValidation>
    <dataValidation type="list" allowBlank="1" showInputMessage="1" showErrorMessage="1" sqref="C17:D17">
      <formula1>method</formula1>
    </dataValidation>
    <dataValidation type="list" allowBlank="1" showInputMessage="1" showErrorMessage="1" sqref="C19:D19">
      <formula1>measure</formula1>
    </dataValidation>
    <dataValidation type="decimal" operator="greaterThanOrEqual" allowBlank="1" showInputMessage="1" showErrorMessage="1" error="Please enter a valid space size" sqref="E24:E53">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B5CE641-2240-4625-87DB-7D1180C0BCFC}">
            <xm:f>OR($C$17="",$C$17=Definitions!$A$1)</xm:f>
            <x14:dxf>
              <fill>
                <patternFill>
                  <bgColor theme="0" tint="-0.24994659260841701"/>
                </patternFill>
              </fill>
            </x14:dxf>
          </x14:cfRule>
          <xm:sqref>J24:J53</xm:sqref>
        </x14:conditionalFormatting>
        <x14:conditionalFormatting xmlns:xm="http://schemas.microsoft.com/office/excel/2006/main">
          <x14:cfRule type="expression" priority="1" id="{EB6C11BF-E816-42D9-84D3-D166A40771FB}">
            <xm:f>AND($C$19=Definitions!$A$8,$C$17=Definitions!$A$1)</xm:f>
            <x14:dxf>
              <fill>
                <patternFill>
                  <bgColor theme="0" tint="-0.24994659260841701"/>
                </patternFill>
              </fill>
            </x14:dxf>
          </x14:cfRule>
          <xm:sqref>B34:I53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activeCell="C3" sqref="C3"/>
    </sheetView>
  </sheetViews>
  <sheetFormatPr defaultRowHeight="12.75" x14ac:dyDescent="0.2"/>
  <cols>
    <col min="1" max="1" width="39.25" style="3" bestFit="1" customWidth="1"/>
    <col min="2" max="2" width="89.125" style="3" bestFit="1" customWidth="1"/>
    <col min="3" max="16384" width="9" style="3"/>
  </cols>
  <sheetData>
    <row r="1" spans="1:3" x14ac:dyDescent="0.2">
      <c r="A1" s="3" t="s">
        <v>40</v>
      </c>
      <c r="B1" s="3" t="s">
        <v>96</v>
      </c>
      <c r="C1" s="3">
        <v>800</v>
      </c>
    </row>
    <row r="2" spans="1:3" x14ac:dyDescent="0.2">
      <c r="A2" s="3" t="s">
        <v>41</v>
      </c>
      <c r="B2" s="3" t="s">
        <v>97</v>
      </c>
      <c r="C2" s="3" t="s">
        <v>116</v>
      </c>
    </row>
    <row r="4" spans="1:3" x14ac:dyDescent="0.2">
      <c r="A4" s="3" t="s">
        <v>4</v>
      </c>
    </row>
    <row r="5" spans="1:3" x14ac:dyDescent="0.2">
      <c r="A5" s="3" t="s">
        <v>7</v>
      </c>
    </row>
    <row r="7" spans="1:3" x14ac:dyDescent="0.2">
      <c r="A7" s="3" t="s">
        <v>44</v>
      </c>
    </row>
    <row r="8" spans="1:3" x14ac:dyDescent="0.2">
      <c r="A8" s="3" t="s">
        <v>52</v>
      </c>
    </row>
    <row r="10" spans="1:3" x14ac:dyDescent="0.2">
      <c r="A10" s="3" t="s">
        <v>50</v>
      </c>
    </row>
    <row r="11" spans="1:3" x14ac:dyDescent="0.2">
      <c r="A11" s="3" t="s">
        <v>100</v>
      </c>
    </row>
    <row r="13" spans="1:3" x14ac:dyDescent="0.2">
      <c r="A13" s="74"/>
    </row>
    <row r="14" spans="1:3" ht="14.25" x14ac:dyDescent="0.2">
      <c r="A14" s="73" t="s">
        <v>71</v>
      </c>
    </row>
    <row r="15" spans="1:3" ht="14.25" x14ac:dyDescent="0.2">
      <c r="A15" s="73" t="s">
        <v>68</v>
      </c>
    </row>
    <row r="16" spans="1:3" ht="14.25" x14ac:dyDescent="0.2">
      <c r="A16" s="73" t="s">
        <v>75</v>
      </c>
    </row>
    <row r="17" spans="1:1" ht="14.25" x14ac:dyDescent="0.2">
      <c r="A17" s="73" t="s">
        <v>77</v>
      </c>
    </row>
    <row r="18" spans="1:1" ht="14.25" x14ac:dyDescent="0.2">
      <c r="A18" s="73" t="s">
        <v>72</v>
      </c>
    </row>
    <row r="19" spans="1:1" ht="14.25" x14ac:dyDescent="0.2">
      <c r="A19" s="73" t="s">
        <v>55</v>
      </c>
    </row>
    <row r="20" spans="1:1" ht="14.25" x14ac:dyDescent="0.2">
      <c r="A20" s="73" t="s">
        <v>58</v>
      </c>
    </row>
    <row r="21" spans="1:1" ht="14.25" x14ac:dyDescent="0.2">
      <c r="A21" s="73" t="s">
        <v>69</v>
      </c>
    </row>
    <row r="22" spans="1:1" ht="14.25" x14ac:dyDescent="0.2">
      <c r="A22" s="73" t="s">
        <v>61</v>
      </c>
    </row>
    <row r="23" spans="1:1" ht="14.25" x14ac:dyDescent="0.2">
      <c r="A23" s="73" t="s">
        <v>79</v>
      </c>
    </row>
    <row r="24" spans="1:1" ht="14.25" x14ac:dyDescent="0.2">
      <c r="A24" s="73" t="s">
        <v>74</v>
      </c>
    </row>
    <row r="25" spans="1:1" ht="14.25" x14ac:dyDescent="0.2">
      <c r="A25" s="73" t="s">
        <v>80</v>
      </c>
    </row>
    <row r="26" spans="1:1" ht="14.25" x14ac:dyDescent="0.2">
      <c r="A26" s="73" t="s">
        <v>81</v>
      </c>
    </row>
    <row r="27" spans="1:1" ht="14.25" x14ac:dyDescent="0.2">
      <c r="A27" s="73" t="s">
        <v>67</v>
      </c>
    </row>
    <row r="28" spans="1:1" ht="14.25" x14ac:dyDescent="0.2">
      <c r="A28" s="73" t="s">
        <v>82</v>
      </c>
    </row>
    <row r="29" spans="1:1" ht="14.25" x14ac:dyDescent="0.2">
      <c r="A29" s="73" t="s">
        <v>64</v>
      </c>
    </row>
    <row r="30" spans="1:1" ht="14.25" x14ac:dyDescent="0.2">
      <c r="A30" s="73" t="s">
        <v>64</v>
      </c>
    </row>
    <row r="31" spans="1:1" ht="14.25" x14ac:dyDescent="0.2">
      <c r="A31" s="73" t="s">
        <v>53</v>
      </c>
    </row>
    <row r="32" spans="1:1" ht="14.25" x14ac:dyDescent="0.2">
      <c r="A32" s="73" t="s">
        <v>70</v>
      </c>
    </row>
    <row r="33" spans="1:1" ht="14.25" x14ac:dyDescent="0.2">
      <c r="A33" s="73" t="s">
        <v>56</v>
      </c>
    </row>
    <row r="34" spans="1:1" ht="14.25" x14ac:dyDescent="0.2">
      <c r="A34" s="73" t="s">
        <v>59</v>
      </c>
    </row>
    <row r="35" spans="1:1" ht="14.25" x14ac:dyDescent="0.2">
      <c r="A35" s="73" t="s">
        <v>83</v>
      </c>
    </row>
    <row r="36" spans="1:1" ht="14.25" x14ac:dyDescent="0.2">
      <c r="A36" s="73" t="s">
        <v>62</v>
      </c>
    </row>
    <row r="37" spans="1:1" ht="14.25" x14ac:dyDescent="0.2">
      <c r="A37" s="73" t="s">
        <v>84</v>
      </c>
    </row>
    <row r="38" spans="1:1" ht="14.25" x14ac:dyDescent="0.2">
      <c r="A38" s="73" t="s">
        <v>85</v>
      </c>
    </row>
    <row r="39" spans="1:1" ht="14.25" x14ac:dyDescent="0.2">
      <c r="A39" s="73" t="s">
        <v>65</v>
      </c>
    </row>
    <row r="40" spans="1:1" ht="14.25" x14ac:dyDescent="0.2">
      <c r="A40" s="73" t="s">
        <v>92</v>
      </c>
    </row>
    <row r="41" spans="1:1" ht="14.25" x14ac:dyDescent="0.2">
      <c r="A41" s="73" t="s">
        <v>89</v>
      </c>
    </row>
    <row r="42" spans="1:1" ht="14.25" x14ac:dyDescent="0.2">
      <c r="A42" s="73" t="s">
        <v>91</v>
      </c>
    </row>
    <row r="43" spans="1:1" ht="14.25" x14ac:dyDescent="0.2">
      <c r="A43" s="73" t="s">
        <v>86</v>
      </c>
    </row>
    <row r="44" spans="1:1" ht="14.25" x14ac:dyDescent="0.2">
      <c r="A44" s="73" t="s">
        <v>87</v>
      </c>
    </row>
    <row r="45" spans="1:1" ht="14.25" x14ac:dyDescent="0.2">
      <c r="A45" s="73" t="s">
        <v>78</v>
      </c>
    </row>
    <row r="46" spans="1:1" ht="14.25" x14ac:dyDescent="0.2">
      <c r="A46" s="73" t="s">
        <v>88</v>
      </c>
    </row>
    <row r="47" spans="1:1" ht="14.25" x14ac:dyDescent="0.2">
      <c r="A47" s="73" t="s">
        <v>76</v>
      </c>
    </row>
    <row r="48" spans="1:1" ht="14.25" x14ac:dyDescent="0.2">
      <c r="A48" s="73" t="s">
        <v>54</v>
      </c>
    </row>
    <row r="49" spans="1:1" ht="14.25" x14ac:dyDescent="0.2">
      <c r="A49" s="73" t="s">
        <v>73</v>
      </c>
    </row>
    <row r="50" spans="1:1" ht="14.25" x14ac:dyDescent="0.2">
      <c r="A50" s="73" t="s">
        <v>57</v>
      </c>
    </row>
    <row r="51" spans="1:1" ht="14.25" x14ac:dyDescent="0.2">
      <c r="A51" s="73" t="s">
        <v>60</v>
      </c>
    </row>
    <row r="52" spans="1:1" ht="14.25" x14ac:dyDescent="0.2">
      <c r="A52" s="73" t="s">
        <v>93</v>
      </c>
    </row>
    <row r="53" spans="1:1" ht="14.25" x14ac:dyDescent="0.2">
      <c r="A53" s="73" t="s">
        <v>90</v>
      </c>
    </row>
    <row r="54" spans="1:1" ht="14.25" x14ac:dyDescent="0.2">
      <c r="A54" s="73" t="s">
        <v>63</v>
      </c>
    </row>
    <row r="55" spans="1:1" ht="14.25" x14ac:dyDescent="0.2">
      <c r="A55" s="73" t="s">
        <v>66</v>
      </c>
    </row>
    <row r="57" spans="1:1" ht="14.25" x14ac:dyDescent="0.2">
      <c r="A57" s="73"/>
    </row>
    <row r="58" spans="1:1" ht="14.25" x14ac:dyDescent="0.2">
      <c r="A58" s="73" t="s">
        <v>50</v>
      </c>
    </row>
    <row r="59" spans="1:1" ht="14.25" x14ac:dyDescent="0.2">
      <c r="A59" s="73" t="s">
        <v>51</v>
      </c>
    </row>
    <row r="60" spans="1:1" ht="14.25" x14ac:dyDescent="0.2">
      <c r="A60" s="73"/>
    </row>
    <row r="61" spans="1:1" x14ac:dyDescent="0.2">
      <c r="A61" s="112" t="s">
        <v>105</v>
      </c>
    </row>
    <row r="62" spans="1:1" x14ac:dyDescent="0.2">
      <c r="A62" s="113" t="s">
        <v>106</v>
      </c>
    </row>
    <row r="63" spans="1:1" x14ac:dyDescent="0.2">
      <c r="A63" s="113" t="s">
        <v>8</v>
      </c>
    </row>
    <row r="64" spans="1:1" x14ac:dyDescent="0.2">
      <c r="A64" s="113" t="s">
        <v>107</v>
      </c>
    </row>
    <row r="65" spans="1:1" x14ac:dyDescent="0.2">
      <c r="A65" s="113" t="s">
        <v>108</v>
      </c>
    </row>
    <row r="66" spans="1:1" x14ac:dyDescent="0.2">
      <c r="A66" s="113" t="s">
        <v>92</v>
      </c>
    </row>
  </sheetData>
  <sheetProtection selectLockedCells="1"/>
  <sortState ref="A14:A57">
    <sortCondition ref="A14:A5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Change Log</vt:lpstr>
      <vt:lpstr>Example</vt:lpstr>
      <vt:lpstr>Instructions</vt:lpstr>
      <vt:lpstr>8.3 Indoor Pollutant Control</vt:lpstr>
      <vt:lpstr>Definitions</vt:lpstr>
      <vt:lpstr>benchmark</vt:lpstr>
      <vt:lpstr>BldUse</vt:lpstr>
      <vt:lpstr>CertType</vt:lpstr>
      <vt:lpstr>measure</vt:lpstr>
      <vt:lpstr>method</vt:lpstr>
      <vt:lpstr>yes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Ulises Demeneghi Cervantes</cp:lastModifiedBy>
  <dcterms:created xsi:type="dcterms:W3CDTF">2013-06-25T01:42:25Z</dcterms:created>
  <dcterms:modified xsi:type="dcterms:W3CDTF">2016-04-08T06:43:19Z</dcterms:modified>
</cp:coreProperties>
</file>